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5" l="1"/>
  <c r="E22" i="5"/>
  <c r="E21" i="5"/>
  <c r="E20" i="5"/>
  <c r="E9" i="7"/>
  <c r="E303" i="5" l="1"/>
  <c r="E337" i="5"/>
  <c r="E336" i="5"/>
  <c r="D106" i="8" l="1"/>
  <c r="D24" i="8" l="1"/>
  <c r="D16" i="8"/>
  <c r="E389" i="4" l="1"/>
  <c r="E382" i="4"/>
  <c r="E381" i="4"/>
  <c r="E380" i="4"/>
  <c r="E201" i="4" l="1"/>
  <c r="E199" i="4"/>
  <c r="E196" i="4"/>
  <c r="E187" i="4"/>
  <c r="E185" i="4"/>
  <c r="E182" i="4"/>
  <c r="E180" i="4"/>
  <c r="E179" i="4"/>
  <c r="E175" i="4"/>
  <c r="E174" i="4"/>
  <c r="E173" i="4"/>
  <c r="E171" i="4"/>
  <c r="E168" i="4"/>
  <c r="E166" i="4"/>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G320" i="9"/>
  <c r="F320" i="9"/>
  <c r="H319" i="9"/>
  <c r="G319" i="9"/>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E288" i="9"/>
  <c r="B288" i="9" s="1"/>
  <c r="M287" i="9"/>
  <c r="L287" i="9"/>
  <c r="F287" i="9"/>
  <c r="E287" i="9"/>
  <c r="B287" i="9" s="1"/>
  <c r="M286" i="9"/>
  <c r="L286" i="9"/>
  <c r="F286" i="9" s="1"/>
  <c r="B286" i="9" s="1"/>
  <c r="E286" i="9"/>
  <c r="M285" i="9"/>
  <c r="L285" i="9"/>
  <c r="E285" i="9"/>
  <c r="M284" i="9"/>
  <c r="F284" i="9" s="1"/>
  <c r="L284" i="9"/>
  <c r="E284" i="9"/>
  <c r="M283" i="9"/>
  <c r="L283" i="9"/>
  <c r="F283" i="9"/>
  <c r="E283" i="9"/>
  <c r="B283" i="9" s="1"/>
  <c r="M282" i="9"/>
  <c r="L282" i="9"/>
  <c r="F282" i="9" s="1"/>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E277" i="9"/>
  <c r="M276" i="9"/>
  <c r="F276" i="9" s="1"/>
  <c r="L276" i="9"/>
  <c r="E276" i="9"/>
  <c r="M275" i="9"/>
  <c r="L275" i="9"/>
  <c r="F275" i="9"/>
  <c r="E275" i="9"/>
  <c r="B275" i="9" s="1"/>
  <c r="M274" i="9"/>
  <c r="L274" i="9"/>
  <c r="F274" i="9" s="1"/>
  <c r="B274" i="9" s="1"/>
  <c r="E274" i="9"/>
  <c r="M273" i="9"/>
  <c r="L273" i="9"/>
  <c r="F273" i="9" s="1"/>
  <c r="B273" i="9" s="1"/>
  <c r="E273" i="9"/>
  <c r="M272" i="9"/>
  <c r="L272" i="9"/>
  <c r="F272" i="9" s="1"/>
  <c r="E272" i="9"/>
  <c r="B272" i="9" s="1"/>
  <c r="M271" i="9"/>
  <c r="L271" i="9"/>
  <c r="F271" i="9"/>
  <c r="E271" i="9"/>
  <c r="B271" i="9" s="1"/>
  <c r="M270" i="9"/>
  <c r="L270" i="9"/>
  <c r="F270" i="9" s="1"/>
  <c r="B270" i="9" s="1"/>
  <c r="E270" i="9"/>
  <c r="M269" i="9"/>
  <c r="L269" i="9"/>
  <c r="E269" i="9"/>
  <c r="M268" i="9"/>
  <c r="L268" i="9"/>
  <c r="F268" i="9" s="1"/>
  <c r="E268" i="9"/>
  <c r="B268" i="9" s="1"/>
  <c r="M267" i="9"/>
  <c r="L267" i="9"/>
  <c r="F267" i="9"/>
  <c r="E267" i="9"/>
  <c r="B267" i="9" s="1"/>
  <c r="M266" i="9"/>
  <c r="L266" i="9"/>
  <c r="F266" i="9" s="1"/>
  <c r="B266" i="9" s="1"/>
  <c r="E266" i="9"/>
  <c r="M265" i="9"/>
  <c r="L265" i="9"/>
  <c r="F265" i="9" s="1"/>
  <c r="B265" i="9" s="1"/>
  <c r="E265" i="9"/>
  <c r="M264" i="9"/>
  <c r="L264" i="9"/>
  <c r="F264" i="9" s="1"/>
  <c r="E264" i="9"/>
  <c r="B264" i="9" s="1"/>
  <c r="M263" i="9"/>
  <c r="L263" i="9"/>
  <c r="F263" i="9"/>
  <c r="E263" i="9"/>
  <c r="B263" i="9" s="1"/>
  <c r="M262" i="9"/>
  <c r="L262" i="9"/>
  <c r="F262" i="9" s="1"/>
  <c r="E262" i="9"/>
  <c r="B262" i="9" s="1"/>
  <c r="M261" i="9"/>
  <c r="L261" i="9"/>
  <c r="E261" i="9"/>
  <c r="M260" i="9"/>
  <c r="L260" i="9"/>
  <c r="F260" i="9" s="1"/>
  <c r="E260" i="9"/>
  <c r="B260" i="9" s="1"/>
  <c r="M259" i="9"/>
  <c r="L259" i="9"/>
  <c r="F259" i="9"/>
  <c r="E259" i="9"/>
  <c r="B259" i="9" s="1"/>
  <c r="M258" i="9"/>
  <c r="L258" i="9"/>
  <c r="F258" i="9" s="1"/>
  <c r="E258" i="9"/>
  <c r="M257" i="9"/>
  <c r="L257" i="9"/>
  <c r="F257" i="9" s="1"/>
  <c r="B257" i="9" s="1"/>
  <c r="E257" i="9"/>
  <c r="M256" i="9"/>
  <c r="L256" i="9"/>
  <c r="F256" i="9" s="1"/>
  <c r="E256" i="9"/>
  <c r="B256" i="9" s="1"/>
  <c r="M255" i="9"/>
  <c r="L255" i="9"/>
  <c r="F255" i="9"/>
  <c r="E255" i="9"/>
  <c r="B255" i="9" s="1"/>
  <c r="M254" i="9"/>
  <c r="L254" i="9"/>
  <c r="F254" i="9" s="1"/>
  <c r="B254" i="9" s="1"/>
  <c r="E254" i="9"/>
  <c r="M253" i="9"/>
  <c r="L253" i="9"/>
  <c r="E253" i="9"/>
  <c r="M252" i="9"/>
  <c r="L252" i="9"/>
  <c r="F252" i="9" s="1"/>
  <c r="E252" i="9"/>
  <c r="B252" i="9" s="1"/>
  <c r="M251" i="9"/>
  <c r="L251" i="9"/>
  <c r="F251" i="9"/>
  <c r="E251" i="9"/>
  <c r="B251" i="9" s="1"/>
  <c r="M250" i="9"/>
  <c r="L250" i="9"/>
  <c r="F250" i="9" s="1"/>
  <c r="E250" i="9"/>
  <c r="M249" i="9"/>
  <c r="L249" i="9"/>
  <c r="F249" i="9" s="1"/>
  <c r="B249" i="9" s="1"/>
  <c r="E249" i="9"/>
  <c r="M248" i="9"/>
  <c r="L248" i="9"/>
  <c r="F248" i="9" s="1"/>
  <c r="E248" i="9"/>
  <c r="B248" i="9" s="1"/>
  <c r="M247" i="9"/>
  <c r="L247" i="9"/>
  <c r="F247" i="9"/>
  <c r="E247" i="9"/>
  <c r="B247" i="9" s="1"/>
  <c r="M246" i="9"/>
  <c r="L246" i="9"/>
  <c r="F246" i="9"/>
  <c r="B246" i="9" s="1"/>
  <c r="E246" i="9"/>
  <c r="M245" i="9"/>
  <c r="L245" i="9"/>
  <c r="F245" i="9" s="1"/>
  <c r="E245" i="9"/>
  <c r="B245" i="9"/>
  <c r="M244" i="9"/>
  <c r="L244" i="9"/>
  <c r="F244" i="9" s="1"/>
  <c r="B244" i="9" s="1"/>
  <c r="E244" i="9"/>
  <c r="M243" i="9"/>
  <c r="L243" i="9"/>
  <c r="F243" i="9"/>
  <c r="E243" i="9"/>
  <c r="B243" i="9" s="1"/>
  <c r="M242" i="9"/>
  <c r="F242" i="9" s="1"/>
  <c r="L242" i="9"/>
  <c r="E242" i="9"/>
  <c r="M241" i="9"/>
  <c r="L241" i="9"/>
  <c r="F241" i="9" s="1"/>
  <c r="E241" i="9"/>
  <c r="B241" i="9"/>
  <c r="M240" i="9"/>
  <c r="L240" i="9"/>
  <c r="F240" i="9" s="1"/>
  <c r="B240" i="9" s="1"/>
  <c r="E240" i="9"/>
  <c r="M239" i="9"/>
  <c r="F239" i="9" s="1"/>
  <c r="L239" i="9"/>
  <c r="E239" i="9"/>
  <c r="M238" i="9"/>
  <c r="F238" i="9" s="1"/>
  <c r="B238" i="9" s="1"/>
  <c r="L238" i="9"/>
  <c r="E238" i="9"/>
  <c r="M237" i="9"/>
  <c r="L237" i="9"/>
  <c r="E237" i="9"/>
  <c r="M236" i="9"/>
  <c r="L236" i="9"/>
  <c r="E236" i="9"/>
  <c r="M235" i="9"/>
  <c r="L235" i="9"/>
  <c r="F235" i="9"/>
  <c r="E235" i="9"/>
  <c r="B235" i="9" s="1"/>
  <c r="M234" i="9"/>
  <c r="L234" i="9"/>
  <c r="F234" i="9"/>
  <c r="E234" i="9"/>
  <c r="B234" i="9" s="1"/>
  <c r="M233" i="9"/>
  <c r="L233" i="9"/>
  <c r="F233" i="9" s="1"/>
  <c r="E233" i="9"/>
  <c r="B233" i="9"/>
  <c r="M232" i="9"/>
  <c r="L232" i="9"/>
  <c r="F232" i="9" s="1"/>
  <c r="E232" i="9"/>
  <c r="B232" i="9"/>
  <c r="M231" i="9"/>
  <c r="L231" i="9"/>
  <c r="F231" i="9"/>
  <c r="E231" i="9"/>
  <c r="B231" i="9" s="1"/>
  <c r="M230" i="9"/>
  <c r="L230" i="9"/>
  <c r="F230" i="9"/>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B101" i="9" s="1"/>
  <c r="H100" i="9"/>
  <c r="G100" i="9"/>
  <c r="F100" i="9"/>
  <c r="E100" i="9"/>
  <c r="B100" i="9" s="1"/>
  <c r="H99" i="9"/>
  <c r="E99" i="9" s="1"/>
  <c r="G99" i="9"/>
  <c r="F99" i="9"/>
  <c r="B99" i="9" s="1"/>
  <c r="H98" i="9"/>
  <c r="G98" i="9"/>
  <c r="F98" i="9"/>
  <c r="E98" i="9"/>
  <c r="H97" i="9"/>
  <c r="G97" i="9"/>
  <c r="E97" i="9" s="1"/>
  <c r="F97" i="9"/>
  <c r="B97" i="9" s="1"/>
  <c r="H96" i="9"/>
  <c r="G96" i="9"/>
  <c r="F96" i="9"/>
  <c r="E96" i="9"/>
  <c r="B96" i="9" s="1"/>
  <c r="H95" i="9"/>
  <c r="E95" i="9" s="1"/>
  <c r="B95" i="9" s="1"/>
  <c r="G95" i="9"/>
  <c r="F95" i="9"/>
  <c r="H94" i="9"/>
  <c r="G94" i="9"/>
  <c r="E94" i="9" s="1"/>
  <c r="B94" i="9" s="1"/>
  <c r="F94" i="9"/>
  <c r="H93" i="9"/>
  <c r="G93" i="9"/>
  <c r="F93" i="9"/>
  <c r="H92" i="9"/>
  <c r="G92" i="9"/>
  <c r="E92" i="9" s="1"/>
  <c r="B92" i="9" s="1"/>
  <c r="F92" i="9"/>
  <c r="H91" i="9"/>
  <c r="G91" i="9"/>
  <c r="F91" i="9"/>
  <c r="E91" i="9"/>
  <c r="B91" i="9" s="1"/>
  <c r="H90" i="9"/>
  <c r="G90" i="9"/>
  <c r="F90" i="9"/>
  <c r="E90" i="9"/>
  <c r="H89" i="9"/>
  <c r="G89" i="9"/>
  <c r="E89" i="9" s="1"/>
  <c r="F89" i="9"/>
  <c r="B89" i="9" s="1"/>
  <c r="H88" i="9"/>
  <c r="G88" i="9"/>
  <c r="F88" i="9"/>
  <c r="E88" i="9"/>
  <c r="B88" i="9" s="1"/>
  <c r="H87" i="9"/>
  <c r="E87" i="9" s="1"/>
  <c r="B87" i="9" s="1"/>
  <c r="G87" i="9"/>
  <c r="F87" i="9"/>
  <c r="H86" i="9"/>
  <c r="G86" i="9"/>
  <c r="E86" i="9" s="1"/>
  <c r="B86" i="9" s="1"/>
  <c r="F86" i="9"/>
  <c r="H85" i="9"/>
  <c r="G85" i="9"/>
  <c r="F85" i="9"/>
  <c r="H84" i="9"/>
  <c r="G84" i="9"/>
  <c r="E84" i="9" s="1"/>
  <c r="B84" i="9" s="1"/>
  <c r="F84" i="9"/>
  <c r="H83" i="9"/>
  <c r="G83" i="9"/>
  <c r="F83" i="9"/>
  <c r="E83" i="9"/>
  <c r="B83" i="9" s="1"/>
  <c r="H82" i="9"/>
  <c r="G82" i="9"/>
  <c r="F82" i="9"/>
  <c r="E82" i="9"/>
  <c r="H81" i="9"/>
  <c r="G81" i="9"/>
  <c r="E81" i="9" s="1"/>
  <c r="F81" i="9"/>
  <c r="B81" i="9" s="1"/>
  <c r="H80" i="9"/>
  <c r="G80" i="9"/>
  <c r="F80" i="9"/>
  <c r="E80" i="9"/>
  <c r="B80" i="9" s="1"/>
  <c r="H79" i="9"/>
  <c r="E79" i="9" s="1"/>
  <c r="B79" i="9" s="1"/>
  <c r="G79" i="9"/>
  <c r="F79" i="9"/>
  <c r="H78" i="9"/>
  <c r="G78" i="9"/>
  <c r="E78" i="9" s="1"/>
  <c r="B78" i="9" s="1"/>
  <c r="F78" i="9"/>
  <c r="H77" i="9"/>
  <c r="G77" i="9"/>
  <c r="F77" i="9"/>
  <c r="H76" i="9"/>
  <c r="G76" i="9"/>
  <c r="E76" i="9" s="1"/>
  <c r="B76" i="9" s="1"/>
  <c r="F76" i="9"/>
  <c r="H75" i="9"/>
  <c r="G75" i="9"/>
  <c r="F75" i="9"/>
  <c r="E75" i="9"/>
  <c r="B75" i="9" s="1"/>
  <c r="H74" i="9"/>
  <c r="G74" i="9"/>
  <c r="F74" i="9"/>
  <c r="E74" i="9"/>
  <c r="H73" i="9"/>
  <c r="G73" i="9"/>
  <c r="E73" i="9" s="1"/>
  <c r="F73" i="9"/>
  <c r="B73" i="9" s="1"/>
  <c r="H72" i="9"/>
  <c r="G72" i="9"/>
  <c r="F72" i="9"/>
  <c r="E72" i="9"/>
  <c r="B72" i="9" s="1"/>
  <c r="H71" i="9"/>
  <c r="E71" i="9" s="1"/>
  <c r="B71" i="9" s="1"/>
  <c r="G71" i="9"/>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E37" i="9" s="1"/>
  <c r="B37" i="9" s="1"/>
  <c r="F37" i="9"/>
  <c r="H36" i="9"/>
  <c r="G36" i="9"/>
  <c r="F36" i="9"/>
  <c r="H35" i="9"/>
  <c r="G35" i="9"/>
  <c r="E35" i="9" s="1"/>
  <c r="B35" i="9" s="1"/>
  <c r="F35" i="9"/>
  <c r="H34" i="9"/>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I3" i="9"/>
  <c r="H3" i="9"/>
  <c r="G3" i="9"/>
  <c r="D104" i="8"/>
  <c r="I41" i="3" s="1"/>
  <c r="D97" i="8"/>
  <c r="D92" i="8"/>
  <c r="D87" i="8"/>
  <c r="D82" i="8"/>
  <c r="D77" i="8"/>
  <c r="D72" i="8"/>
  <c r="D67" i="8"/>
  <c r="D62" i="8"/>
  <c r="D57" i="8"/>
  <c r="D51" i="8" s="1"/>
  <c r="D45" i="8" s="1"/>
  <c r="D52" i="8"/>
  <c r="D46" i="8"/>
  <c r="D37" i="8"/>
  <c r="D27" i="8"/>
  <c r="D25" i="8" s="1"/>
  <c r="C1602" i="1" s="1"/>
  <c r="D18" i="8"/>
  <c r="D8" i="8"/>
  <c r="D6" i="8" s="1"/>
  <c r="C1583" i="1" s="1"/>
  <c r="E44" i="7"/>
  <c r="D44" i="7"/>
  <c r="E39" i="7"/>
  <c r="D39" i="7"/>
  <c r="D38" i="7" s="1"/>
  <c r="E38" i="7"/>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30"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1259" i="1" s="1"/>
  <c r="H1259" i="1" s="1"/>
  <c r="D255" i="5"/>
  <c r="F254" i="5"/>
  <c r="F253"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F174" i="5"/>
  <c r="F173" i="5"/>
  <c r="F172" i="5"/>
  <c r="E171" i="5"/>
  <c r="D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1057" i="1" s="1"/>
  <c r="H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E584" i="4" s="1"/>
  <c r="D589" i="4"/>
  <c r="F589" i="4" s="1"/>
  <c r="F588" i="4"/>
  <c r="F587" i="4"/>
  <c r="F586" i="4"/>
  <c r="F585" i="4"/>
  <c r="E585" i="4"/>
  <c r="D585" i="4"/>
  <c r="D584" i="4" s="1"/>
  <c r="F584"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3" i="1" s="1"/>
  <c r="H423" i="1" s="1"/>
  <c r="D428" i="4"/>
  <c r="E427" i="4"/>
  <c r="D427" i="4"/>
  <c r="F427" i="4" s="1"/>
  <c r="E426" i="4"/>
  <c r="E647" i="4" s="1"/>
  <c r="D64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H374" i="1" s="1"/>
  <c r="D379" i="4"/>
  <c r="F378" i="4"/>
  <c r="F377" i="4"/>
  <c r="F376" i="4"/>
  <c r="F375" i="4"/>
  <c r="F374" i="4"/>
  <c r="E374" i="4"/>
  <c r="D374" i="4"/>
  <c r="D373" i="4" s="1"/>
  <c r="F372" i="4"/>
  <c r="F371" i="4"/>
  <c r="F370" i="4"/>
  <c r="F369" i="4"/>
  <c r="F368" i="4"/>
  <c r="F367" i="4"/>
  <c r="E366" i="4"/>
  <c r="F366" i="4" s="1"/>
  <c r="D366" i="4"/>
  <c r="F365" i="4"/>
  <c r="F364" i="4"/>
  <c r="F363" i="4"/>
  <c r="E362" i="4"/>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D222" i="4"/>
  <c r="E221" i="4"/>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E134" i="4"/>
  <c r="F134" i="4" s="1"/>
  <c r="D134"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C1682" i="1"/>
  <c r="G1682" i="1" s="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H1672" i="1" s="1"/>
  <c r="G1671" i="1"/>
  <c r="C1671" i="1"/>
  <c r="H1671" i="1" s="1"/>
  <c r="C1670" i="1"/>
  <c r="G1670" i="1" s="1"/>
  <c r="H1669" i="1"/>
  <c r="G1669" i="1"/>
  <c r="C1669" i="1"/>
  <c r="H1668" i="1"/>
  <c r="G1668" i="1"/>
  <c r="C1668" i="1"/>
  <c r="C1667" i="1"/>
  <c r="H1667" i="1" s="1"/>
  <c r="H1666" i="1"/>
  <c r="C1666" i="1"/>
  <c r="G1666" i="1" s="1"/>
  <c r="H1665" i="1"/>
  <c r="G1665" i="1"/>
  <c r="C1665" i="1"/>
  <c r="C1664" i="1"/>
  <c r="H1664" i="1" s="1"/>
  <c r="G1663" i="1"/>
  <c r="C1663" i="1"/>
  <c r="H1663" i="1" s="1"/>
  <c r="C1662" i="1"/>
  <c r="G1662" i="1" s="1"/>
  <c r="H1661" i="1"/>
  <c r="G1661" i="1"/>
  <c r="C1661" i="1"/>
  <c r="H1660" i="1"/>
  <c r="G1660" i="1"/>
  <c r="C1660" i="1"/>
  <c r="C1659" i="1"/>
  <c r="H1659" i="1" s="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G1639" i="1"/>
  <c r="C1639" i="1"/>
  <c r="H1639" i="1" s="1"/>
  <c r="C1638" i="1"/>
  <c r="G1638" i="1" s="1"/>
  <c r="H1637" i="1"/>
  <c r="G1637" i="1"/>
  <c r="C1637" i="1"/>
  <c r="H1636" i="1"/>
  <c r="G1636" i="1"/>
  <c r="C1636" i="1"/>
  <c r="C1635" i="1"/>
  <c r="H1635" i="1" s="1"/>
  <c r="H1634" i="1"/>
  <c r="C1634" i="1"/>
  <c r="G1634" i="1" s="1"/>
  <c r="H1633" i="1"/>
  <c r="G1633" i="1"/>
  <c r="C1633" i="1"/>
  <c r="C1632" i="1"/>
  <c r="H1632" i="1" s="1"/>
  <c r="G1631" i="1"/>
  <c r="C1631" i="1"/>
  <c r="H1631" i="1" s="1"/>
  <c r="C1630" i="1"/>
  <c r="G1630" i="1" s="1"/>
  <c r="H1629" i="1"/>
  <c r="G1629" i="1"/>
  <c r="C1629" i="1"/>
  <c r="H1628" i="1"/>
  <c r="G1628" i="1"/>
  <c r="C1628" i="1"/>
  <c r="C1627" i="1"/>
  <c r="H1627" i="1" s="1"/>
  <c r="H1626" i="1"/>
  <c r="C1626" i="1"/>
  <c r="G1626" i="1" s="1"/>
  <c r="H1625" i="1"/>
  <c r="G1625" i="1"/>
  <c r="C1625" i="1"/>
  <c r="C1624" i="1"/>
  <c r="H1624" i="1" s="1"/>
  <c r="G1623" i="1"/>
  <c r="C1623" i="1"/>
  <c r="H1623" i="1" s="1"/>
  <c r="C1622" i="1"/>
  <c r="G1622" i="1" s="1"/>
  <c r="C1620" i="1"/>
  <c r="G1619" i="1"/>
  <c r="C1619" i="1"/>
  <c r="H1619" i="1" s="1"/>
  <c r="C1618" i="1"/>
  <c r="H1617" i="1"/>
  <c r="G1617" i="1"/>
  <c r="C1617" i="1"/>
  <c r="H1616" i="1"/>
  <c r="G1616" i="1"/>
  <c r="C1616" i="1"/>
  <c r="C1615" i="1"/>
  <c r="H1614" i="1"/>
  <c r="C1614" i="1"/>
  <c r="G1614" i="1" s="1"/>
  <c r="H1613" i="1"/>
  <c r="C1613" i="1"/>
  <c r="G1613" i="1" s="1"/>
  <c r="C1612" i="1"/>
  <c r="C1611" i="1"/>
  <c r="H1611" i="1" s="1"/>
  <c r="C1610" i="1"/>
  <c r="H1609" i="1"/>
  <c r="G1609" i="1"/>
  <c r="C1609" i="1"/>
  <c r="H1608" i="1"/>
  <c r="C1608" i="1"/>
  <c r="G1608" i="1" s="1"/>
  <c r="C1607" i="1"/>
  <c r="C1606" i="1"/>
  <c r="G1606" i="1" s="1"/>
  <c r="H1605" i="1"/>
  <c r="C1605" i="1"/>
  <c r="G1605" i="1" s="1"/>
  <c r="C1603" i="1"/>
  <c r="H1603" i="1" s="1"/>
  <c r="H1601" i="1"/>
  <c r="C1601" i="1"/>
  <c r="G1601" i="1" s="1"/>
  <c r="H1600" i="1"/>
  <c r="C1600" i="1"/>
  <c r="G1600" i="1" s="1"/>
  <c r="C1599" i="1"/>
  <c r="C1598" i="1"/>
  <c r="G1598" i="1" s="1"/>
  <c r="H1597" i="1"/>
  <c r="G1597" i="1"/>
  <c r="C1597" i="1"/>
  <c r="C1596" i="1"/>
  <c r="C1595" i="1"/>
  <c r="H1595" i="1" s="1"/>
  <c r="C1594" i="1"/>
  <c r="C1593" i="1"/>
  <c r="H1593" i="1" s="1"/>
  <c r="H1592" i="1"/>
  <c r="C1592" i="1"/>
  <c r="G1592" i="1" s="1"/>
  <c r="C1591" i="1"/>
  <c r="C1590" i="1"/>
  <c r="G1590" i="1" s="1"/>
  <c r="H1589" i="1"/>
  <c r="G1589" i="1"/>
  <c r="C1589" i="1"/>
  <c r="C1588" i="1"/>
  <c r="C1587" i="1"/>
  <c r="H1587" i="1" s="1"/>
  <c r="C1586" i="1"/>
  <c r="C1585" i="1"/>
  <c r="H1585" i="1" s="1"/>
  <c r="H1584" i="1"/>
  <c r="C1584" i="1"/>
  <c r="G1584" i="1" s="1"/>
  <c r="C1582" i="1"/>
  <c r="G1582" i="1" s="1"/>
  <c r="D1581" i="1"/>
  <c r="C1581" i="1"/>
  <c r="D1580" i="1"/>
  <c r="C1580" i="1"/>
  <c r="D1579" i="1"/>
  <c r="G1579" i="1" s="1"/>
  <c r="C1579" i="1"/>
  <c r="G1578" i="1"/>
  <c r="D1578" i="1"/>
  <c r="C1578" i="1"/>
  <c r="J1578" i="1" s="1"/>
  <c r="G1577" i="1"/>
  <c r="D1577" i="1"/>
  <c r="C1577" i="1"/>
  <c r="H1577" i="1" s="1"/>
  <c r="D1576" i="1"/>
  <c r="C1576" i="1"/>
  <c r="D1575" i="1"/>
  <c r="C1575" i="1"/>
  <c r="D1574" i="1"/>
  <c r="C1574" i="1"/>
  <c r="G1573" i="1"/>
  <c r="D1573" i="1"/>
  <c r="C1573" i="1"/>
  <c r="J1573" i="1" s="1"/>
  <c r="G1572" i="1"/>
  <c r="D1572" i="1"/>
  <c r="C1572" i="1"/>
  <c r="H1572" i="1" s="1"/>
  <c r="G1571" i="1"/>
  <c r="D1571" i="1"/>
  <c r="C1571" i="1"/>
  <c r="H1571" i="1" s="1"/>
  <c r="D1570" i="1"/>
  <c r="C1570" i="1"/>
  <c r="D1569" i="1"/>
  <c r="C1569" i="1"/>
  <c r="D1568" i="1"/>
  <c r="C1568" i="1"/>
  <c r="G1568" i="1" s="1"/>
  <c r="G1567" i="1"/>
  <c r="D1567" i="1"/>
  <c r="C1567" i="1"/>
  <c r="J1567" i="1" s="1"/>
  <c r="D1566" i="1"/>
  <c r="C1566" i="1"/>
  <c r="D1565" i="1"/>
  <c r="C1565" i="1"/>
  <c r="D1564" i="1"/>
  <c r="C1564" i="1"/>
  <c r="D1563" i="1"/>
  <c r="C1563" i="1"/>
  <c r="H1562" i="1"/>
  <c r="D1562" i="1"/>
  <c r="C1562" i="1"/>
  <c r="J1562" i="1" s="1"/>
  <c r="G1561" i="1"/>
  <c r="I1561" i="1" s="1"/>
  <c r="D1561" i="1"/>
  <c r="C1561" i="1"/>
  <c r="H1561" i="1" s="1"/>
  <c r="H1560" i="1"/>
  <c r="G1560" i="1"/>
  <c r="D1560" i="1"/>
  <c r="C1560" i="1"/>
  <c r="J1560" i="1" s="1"/>
  <c r="D1559" i="1"/>
  <c r="C1559" i="1"/>
  <c r="H1558" i="1"/>
  <c r="G1558" i="1"/>
  <c r="I1558" i="1" s="1"/>
  <c r="D1558" i="1"/>
  <c r="C1558" i="1"/>
  <c r="J1558" i="1" s="1"/>
  <c r="G1557" i="1"/>
  <c r="I1557" i="1" s="1"/>
  <c r="D1557" i="1"/>
  <c r="C1557" i="1"/>
  <c r="H1557" i="1" s="1"/>
  <c r="D1556" i="1"/>
  <c r="G1556" i="1" s="1"/>
  <c r="C1556" i="1"/>
  <c r="D1555" i="1"/>
  <c r="C1555" i="1"/>
  <c r="H1554" i="1"/>
  <c r="D1554" i="1"/>
  <c r="C1554" i="1"/>
  <c r="J1554" i="1" s="1"/>
  <c r="G1553" i="1"/>
  <c r="I1553" i="1" s="1"/>
  <c r="D1553" i="1"/>
  <c r="C1553" i="1"/>
  <c r="H1553" i="1" s="1"/>
  <c r="H1552" i="1"/>
  <c r="G1552" i="1"/>
  <c r="D1552" i="1"/>
  <c r="C1552" i="1"/>
  <c r="J1552" i="1" s="1"/>
  <c r="D1551" i="1"/>
  <c r="C1551" i="1"/>
  <c r="H1550" i="1"/>
  <c r="D1550" i="1"/>
  <c r="C1550" i="1"/>
  <c r="J1550" i="1" s="1"/>
  <c r="G1549" i="1"/>
  <c r="I1549" i="1" s="1"/>
  <c r="D1549" i="1"/>
  <c r="C1549" i="1"/>
  <c r="H1549" i="1" s="1"/>
  <c r="H1548" i="1"/>
  <c r="G1548" i="1"/>
  <c r="I1548" i="1" s="1"/>
  <c r="D1548" i="1"/>
  <c r="C1548" i="1"/>
  <c r="J1548" i="1" s="1"/>
  <c r="J1547" i="1"/>
  <c r="D1547" i="1"/>
  <c r="C1547" i="1"/>
  <c r="J1546" i="1"/>
  <c r="G1546" i="1"/>
  <c r="D1546" i="1"/>
  <c r="H1546" i="1" s="1"/>
  <c r="C1546" i="1"/>
  <c r="D1545" i="1"/>
  <c r="C1545" i="1"/>
  <c r="J1544" i="1"/>
  <c r="G1544" i="1"/>
  <c r="D1544" i="1"/>
  <c r="H1544" i="1" s="1"/>
  <c r="C1544" i="1"/>
  <c r="D1543" i="1"/>
  <c r="C1543" i="1"/>
  <c r="D1542" i="1"/>
  <c r="H1542" i="1" s="1"/>
  <c r="C1542" i="1"/>
  <c r="D1541" i="1"/>
  <c r="C1541" i="1"/>
  <c r="D1540" i="1"/>
  <c r="C1540" i="1"/>
  <c r="C1539" i="1"/>
  <c r="D1536" i="1"/>
  <c r="C1536" i="1"/>
  <c r="D1535" i="1"/>
  <c r="H1535" i="1" s="1"/>
  <c r="C1535" i="1"/>
  <c r="H1534" i="1"/>
  <c r="D1534" i="1"/>
  <c r="C1534" i="1"/>
  <c r="G1534" i="1" s="1"/>
  <c r="D1533" i="1"/>
  <c r="C1533" i="1"/>
  <c r="H1533" i="1" s="1"/>
  <c r="D1532" i="1"/>
  <c r="C1532" i="1"/>
  <c r="D1531" i="1"/>
  <c r="H1531" i="1" s="1"/>
  <c r="C1531" i="1"/>
  <c r="H1530" i="1"/>
  <c r="D1530" i="1"/>
  <c r="C1530" i="1"/>
  <c r="G1530" i="1" s="1"/>
  <c r="D1529" i="1"/>
  <c r="C1529" i="1"/>
  <c r="D1528" i="1"/>
  <c r="C1528" i="1"/>
  <c r="D1527" i="1"/>
  <c r="H1527" i="1" s="1"/>
  <c r="C1527" i="1"/>
  <c r="H1526" i="1"/>
  <c r="D1526" i="1"/>
  <c r="C1526" i="1"/>
  <c r="G1526" i="1" s="1"/>
  <c r="D1525" i="1"/>
  <c r="D1524" i="1"/>
  <c r="C1524" i="1"/>
  <c r="D1523" i="1"/>
  <c r="H1523" i="1" s="1"/>
  <c r="C1523" i="1"/>
  <c r="H1522" i="1"/>
  <c r="D1522" i="1"/>
  <c r="C1522" i="1"/>
  <c r="G1522" i="1" s="1"/>
  <c r="D1521" i="1"/>
  <c r="C1521" i="1"/>
  <c r="H1521" i="1" s="1"/>
  <c r="D1520" i="1"/>
  <c r="C1520" i="1"/>
  <c r="D1519" i="1"/>
  <c r="H1519" i="1" s="1"/>
  <c r="C1519" i="1"/>
  <c r="H1518" i="1"/>
  <c r="D1518" i="1"/>
  <c r="C1518" i="1"/>
  <c r="G1518" i="1" s="1"/>
  <c r="D1517" i="1"/>
  <c r="C1517" i="1"/>
  <c r="D1516" i="1"/>
  <c r="C1516" i="1"/>
  <c r="D1515" i="1"/>
  <c r="C1515" i="1"/>
  <c r="H1514" i="1"/>
  <c r="D1514" i="1"/>
  <c r="C1514" i="1"/>
  <c r="G1514" i="1" s="1"/>
  <c r="D1513" i="1"/>
  <c r="H1513" i="1" s="1"/>
  <c r="C1513" i="1"/>
  <c r="D1512" i="1"/>
  <c r="C1512" i="1"/>
  <c r="D1511" i="1"/>
  <c r="C1511" i="1"/>
  <c r="D1510" i="1"/>
  <c r="G1509" i="1"/>
  <c r="D1509" i="1"/>
  <c r="C1509" i="1"/>
  <c r="H1509" i="1" s="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G1426" i="1"/>
  <c r="D1426" i="1"/>
  <c r="H1426" i="1" s="1"/>
  <c r="C1426" i="1"/>
  <c r="H1425" i="1"/>
  <c r="G1425" i="1"/>
  <c r="D1425" i="1"/>
  <c r="C1425" i="1"/>
  <c r="G1424" i="1"/>
  <c r="D1424" i="1"/>
  <c r="H1424" i="1" s="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C1395" i="1"/>
  <c r="D1394" i="1"/>
  <c r="H1394" i="1" s="1"/>
  <c r="C1394" i="1"/>
  <c r="G1394" i="1" s="1"/>
  <c r="G1393" i="1"/>
  <c r="D1393" i="1"/>
  <c r="H1393" i="1" s="1"/>
  <c r="C1393" i="1"/>
  <c r="G1392" i="1"/>
  <c r="D1392" i="1"/>
  <c r="H1392" i="1" s="1"/>
  <c r="C1392" i="1"/>
  <c r="G1391" i="1"/>
  <c r="D1391" i="1"/>
  <c r="H1391" i="1" s="1"/>
  <c r="C1391" i="1"/>
  <c r="D1390" i="1"/>
  <c r="H1390" i="1" s="1"/>
  <c r="C1390" i="1"/>
  <c r="G1389" i="1"/>
  <c r="D1389" i="1"/>
  <c r="C1389" i="1"/>
  <c r="D1388" i="1"/>
  <c r="H1388" i="1" s="1"/>
  <c r="C1388" i="1"/>
  <c r="G1388" i="1" s="1"/>
  <c r="D1387" i="1"/>
  <c r="C1387" i="1"/>
  <c r="D1386" i="1"/>
  <c r="C1386" i="1"/>
  <c r="G1386" i="1" s="1"/>
  <c r="G1385" i="1"/>
  <c r="D1385" i="1"/>
  <c r="C1385" i="1"/>
  <c r="D1384" i="1"/>
  <c r="H1384" i="1" s="1"/>
  <c r="C1384" i="1"/>
  <c r="G1384" i="1" s="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D1370" i="1"/>
  <c r="H1370" i="1" s="1"/>
  <c r="C1370" i="1"/>
  <c r="G1370" i="1" s="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D1342" i="1"/>
  <c r="H1342" i="1" s="1"/>
  <c r="C1342" i="1"/>
  <c r="D1341" i="1"/>
  <c r="H1341" i="1" s="1"/>
  <c r="C1341" i="1"/>
  <c r="D1340" i="1"/>
  <c r="H1340" i="1" s="1"/>
  <c r="C1340" i="1"/>
  <c r="G1339" i="1"/>
  <c r="D1339" i="1"/>
  <c r="H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G1327" i="1"/>
  <c r="D1327" i="1"/>
  <c r="H1327" i="1" s="1"/>
  <c r="C1327" i="1"/>
  <c r="D1326" i="1"/>
  <c r="H1326" i="1" s="1"/>
  <c r="C1326" i="1"/>
  <c r="G1325" i="1"/>
  <c r="D1325" i="1"/>
  <c r="H1325" i="1" s="1"/>
  <c r="C1325" i="1"/>
  <c r="D1324" i="1"/>
  <c r="C1324" i="1"/>
  <c r="G1323" i="1"/>
  <c r="D1323" i="1"/>
  <c r="H1323" i="1" s="1"/>
  <c r="C1323" i="1"/>
  <c r="D1322" i="1"/>
  <c r="H1322" i="1" s="1"/>
  <c r="C1322" i="1"/>
  <c r="G1321" i="1"/>
  <c r="D1321" i="1"/>
  <c r="H1321" i="1" s="1"/>
  <c r="C1321" i="1"/>
  <c r="D1320" i="1"/>
  <c r="C1320" i="1"/>
  <c r="G1319" i="1"/>
  <c r="D1319" i="1"/>
  <c r="H1319" i="1" s="1"/>
  <c r="C1319" i="1"/>
  <c r="D1318" i="1"/>
  <c r="H1318" i="1" s="1"/>
  <c r="C1318" i="1"/>
  <c r="G1317" i="1"/>
  <c r="D1317" i="1"/>
  <c r="H1317" i="1" s="1"/>
  <c r="C1317" i="1"/>
  <c r="D1316" i="1"/>
  <c r="C1316" i="1"/>
  <c r="G1315" i="1"/>
  <c r="D1315" i="1"/>
  <c r="H1315" i="1" s="1"/>
  <c r="C1315" i="1"/>
  <c r="H1314" i="1"/>
  <c r="G1314" i="1"/>
  <c r="D1314" i="1"/>
  <c r="C1314" i="1"/>
  <c r="H1313" i="1"/>
  <c r="G1313" i="1"/>
  <c r="D1313" i="1"/>
  <c r="C1313" i="1"/>
  <c r="H1312" i="1"/>
  <c r="G1312" i="1"/>
  <c r="D1312" i="1"/>
  <c r="C1312" i="1"/>
  <c r="H1311" i="1"/>
  <c r="D1311" i="1"/>
  <c r="G1311" i="1" s="1"/>
  <c r="C1311" i="1"/>
  <c r="H1310" i="1"/>
  <c r="G1310" i="1"/>
  <c r="D1310" i="1"/>
  <c r="C1310" i="1"/>
  <c r="D1309" i="1"/>
  <c r="H1309" i="1" s="1"/>
  <c r="C1309" i="1"/>
  <c r="D1308" i="1"/>
  <c r="H1308" i="1" s="1"/>
  <c r="C1308" i="1"/>
  <c r="H1307" i="1"/>
  <c r="G1307" i="1"/>
  <c r="D1307" i="1"/>
  <c r="C1307" i="1"/>
  <c r="D1306" i="1"/>
  <c r="H1306" i="1" s="1"/>
  <c r="C1306" i="1"/>
  <c r="D1305" i="1"/>
  <c r="H1305" i="1" s="1"/>
  <c r="C1305" i="1"/>
  <c r="D1304" i="1"/>
  <c r="H1304" i="1" s="1"/>
  <c r="C1304" i="1"/>
  <c r="D1303" i="1"/>
  <c r="H1303" i="1" s="1"/>
  <c r="C1303" i="1"/>
  <c r="D1302" i="1"/>
  <c r="H1302" i="1" s="1"/>
  <c r="C1302" i="1"/>
  <c r="H1301" i="1"/>
  <c r="G1301" i="1"/>
  <c r="D1301" i="1"/>
  <c r="C1301" i="1"/>
  <c r="H1300" i="1"/>
  <c r="G1300" i="1"/>
  <c r="D1300" i="1"/>
  <c r="C1300" i="1"/>
  <c r="H1299" i="1"/>
  <c r="G1299" i="1"/>
  <c r="D1299" i="1"/>
  <c r="C1299" i="1"/>
  <c r="H1298" i="1"/>
  <c r="G1298" i="1"/>
  <c r="D1298" i="1"/>
  <c r="C1298" i="1"/>
  <c r="D1297" i="1"/>
  <c r="H1297" i="1" s="1"/>
  <c r="C1297" i="1"/>
  <c r="H1296" i="1"/>
  <c r="G1296" i="1"/>
  <c r="D1296" i="1"/>
  <c r="C1296" i="1"/>
  <c r="C1295" i="1"/>
  <c r="H1294" i="1"/>
  <c r="G1294" i="1"/>
  <c r="D1294" i="1"/>
  <c r="C1294" i="1"/>
  <c r="H1293" i="1"/>
  <c r="G1293" i="1"/>
  <c r="D1293" i="1"/>
  <c r="C1293" i="1"/>
  <c r="D1292" i="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C1259" i="1"/>
  <c r="D1258" i="1"/>
  <c r="H1258" i="1" s="1"/>
  <c r="C1258" i="1"/>
  <c r="D1257" i="1"/>
  <c r="H1257" i="1" s="1"/>
  <c r="C1257" i="1"/>
  <c r="C1256" i="1"/>
  <c r="G1254" i="1"/>
  <c r="D1254" i="1"/>
  <c r="H1254" i="1" s="1"/>
  <c r="C1254" i="1"/>
  <c r="D1253" i="1"/>
  <c r="H1253" i="1" s="1"/>
  <c r="C1253" i="1"/>
  <c r="D1252" i="1"/>
  <c r="H1252" i="1" s="1"/>
  <c r="C1252" i="1"/>
  <c r="D1251" i="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D1241" i="1"/>
  <c r="H1241" i="1" s="1"/>
  <c r="C1241" i="1"/>
  <c r="D1240" i="1"/>
  <c r="H1240" i="1" s="1"/>
  <c r="C1240" i="1"/>
  <c r="D1239" i="1"/>
  <c r="H1239" i="1" s="1"/>
  <c r="C1239" i="1"/>
  <c r="G1238" i="1"/>
  <c r="D1238" i="1"/>
  <c r="H1238" i="1" s="1"/>
  <c r="C1238" i="1"/>
  <c r="D1237" i="1"/>
  <c r="H1237" i="1" s="1"/>
  <c r="C1237" i="1"/>
  <c r="D1236" i="1"/>
  <c r="H1236" i="1" s="1"/>
  <c r="C1236" i="1"/>
  <c r="D1235" i="1"/>
  <c r="H1235" i="1" s="1"/>
  <c r="C1235" i="1"/>
  <c r="G1234" i="1"/>
  <c r="D1234" i="1"/>
  <c r="H1234" i="1" s="1"/>
  <c r="C1234" i="1"/>
  <c r="D1233" i="1"/>
  <c r="H1233" i="1" s="1"/>
  <c r="C1233" i="1"/>
  <c r="D1232" i="1"/>
  <c r="H1232" i="1" s="1"/>
  <c r="C1232" i="1"/>
  <c r="D1231" i="1"/>
  <c r="H1231" i="1" s="1"/>
  <c r="C1231" i="1"/>
  <c r="G1230" i="1"/>
  <c r="D1230" i="1"/>
  <c r="H1230" i="1" s="1"/>
  <c r="C1230" i="1"/>
  <c r="D1229" i="1"/>
  <c r="H1229" i="1" s="1"/>
  <c r="C1229" i="1"/>
  <c r="D1228" i="1"/>
  <c r="H1228" i="1" s="1"/>
  <c r="C1228" i="1"/>
  <c r="D1227" i="1"/>
  <c r="H1227" i="1" s="1"/>
  <c r="C1227" i="1"/>
  <c r="G1226" i="1"/>
  <c r="D1226" i="1"/>
  <c r="H1226" i="1" s="1"/>
  <c r="C1226" i="1"/>
  <c r="D1225" i="1"/>
  <c r="H1225" i="1" s="1"/>
  <c r="C1225" i="1"/>
  <c r="D1224" i="1"/>
  <c r="H1224" i="1" s="1"/>
  <c r="C1224" i="1"/>
  <c r="D1223" i="1"/>
  <c r="H1223" i="1" s="1"/>
  <c r="C1223" i="1"/>
  <c r="G1222" i="1"/>
  <c r="D1222" i="1"/>
  <c r="H1222" i="1" s="1"/>
  <c r="C1222" i="1"/>
  <c r="D1221" i="1"/>
  <c r="H1221" i="1" s="1"/>
  <c r="C1221" i="1"/>
  <c r="D1220" i="1"/>
  <c r="H1220" i="1" s="1"/>
  <c r="C1220" i="1"/>
  <c r="D1219" i="1"/>
  <c r="H1219" i="1" s="1"/>
  <c r="C1219" i="1"/>
  <c r="G1218" i="1"/>
  <c r="D1218" i="1"/>
  <c r="H1218" i="1" s="1"/>
  <c r="C1218" i="1"/>
  <c r="D1217" i="1"/>
  <c r="H1217" i="1" s="1"/>
  <c r="C1217" i="1"/>
  <c r="D1216" i="1"/>
  <c r="H1216" i="1" s="1"/>
  <c r="C1216" i="1"/>
  <c r="D1215" i="1"/>
  <c r="H1215" i="1" s="1"/>
  <c r="C1215" i="1"/>
  <c r="G1214" i="1"/>
  <c r="D1214" i="1"/>
  <c r="H1214" i="1" s="1"/>
  <c r="C1214" i="1"/>
  <c r="D1213" i="1"/>
  <c r="H1213" i="1" s="1"/>
  <c r="C1213" i="1"/>
  <c r="D1212" i="1"/>
  <c r="H1212" i="1" s="1"/>
  <c r="C1212" i="1"/>
  <c r="D1211" i="1"/>
  <c r="H1211" i="1" s="1"/>
  <c r="C1211" i="1"/>
  <c r="G1210" i="1"/>
  <c r="D1210" i="1"/>
  <c r="H1210" i="1" s="1"/>
  <c r="C1210" i="1"/>
  <c r="D1209" i="1"/>
  <c r="H1209" i="1" s="1"/>
  <c r="C1209" i="1"/>
  <c r="D1208" i="1"/>
  <c r="H1208" i="1" s="1"/>
  <c r="C1208" i="1"/>
  <c r="D1207" i="1"/>
  <c r="D1206" i="1"/>
  <c r="G1206" i="1" s="1"/>
  <c r="C1206" i="1"/>
  <c r="D1205" i="1"/>
  <c r="G1205" i="1" s="1"/>
  <c r="C1205" i="1"/>
  <c r="D1204" i="1"/>
  <c r="G1204" i="1" s="1"/>
  <c r="C1204" i="1"/>
  <c r="D1203" i="1"/>
  <c r="G1203" i="1" s="1"/>
  <c r="C1203" i="1"/>
  <c r="H1203" i="1" s="1"/>
  <c r="D1202" i="1"/>
  <c r="C1202" i="1"/>
  <c r="C1201" i="1"/>
  <c r="D1200" i="1"/>
  <c r="G1200" i="1" s="1"/>
  <c r="C1200" i="1"/>
  <c r="H1199" i="1"/>
  <c r="D1199" i="1"/>
  <c r="G1199" i="1" s="1"/>
  <c r="C1199" i="1"/>
  <c r="D1198" i="1"/>
  <c r="C1198" i="1"/>
  <c r="D1197" i="1"/>
  <c r="G1197" i="1" s="1"/>
  <c r="C1197" i="1"/>
  <c r="D1196" i="1"/>
  <c r="C1196" i="1"/>
  <c r="G1196" i="1" s="1"/>
  <c r="H1195" i="1"/>
  <c r="D1195" i="1"/>
  <c r="C1195" i="1"/>
  <c r="G1195" i="1" s="1"/>
  <c r="D1194" i="1"/>
  <c r="H1194" i="1" s="1"/>
  <c r="C1194" i="1"/>
  <c r="D1193" i="1"/>
  <c r="C1193" i="1"/>
  <c r="D1192" i="1"/>
  <c r="C1192" i="1"/>
  <c r="G1192" i="1" s="1"/>
  <c r="H1191" i="1"/>
  <c r="D1191" i="1"/>
  <c r="C1191" i="1"/>
  <c r="G1191" i="1" s="1"/>
  <c r="D1190" i="1"/>
  <c r="H1190" i="1" s="1"/>
  <c r="C1190" i="1"/>
  <c r="D1189" i="1"/>
  <c r="C1189" i="1"/>
  <c r="D1188" i="1"/>
  <c r="C1188" i="1"/>
  <c r="G1188" i="1" s="1"/>
  <c r="H1187" i="1"/>
  <c r="D1187" i="1"/>
  <c r="C1187" i="1"/>
  <c r="G1187" i="1" s="1"/>
  <c r="D1186" i="1"/>
  <c r="H1186" i="1" s="1"/>
  <c r="C1186" i="1"/>
  <c r="D1185" i="1"/>
  <c r="C1185" i="1"/>
  <c r="D1184" i="1"/>
  <c r="C1184" i="1"/>
  <c r="H1183" i="1"/>
  <c r="D1183" i="1"/>
  <c r="C1183" i="1"/>
  <c r="G1183" i="1" s="1"/>
  <c r="D1182" i="1"/>
  <c r="H1182" i="1" s="1"/>
  <c r="C1182" i="1"/>
  <c r="D1179" i="1"/>
  <c r="H1179" i="1" s="1"/>
  <c r="C1179" i="1"/>
  <c r="D1178" i="1"/>
  <c r="H1178" i="1" s="1"/>
  <c r="C1178" i="1"/>
  <c r="D1177" i="1"/>
  <c r="C1177" i="1"/>
  <c r="C1176" i="1"/>
  <c r="H1175" i="1"/>
  <c r="D1175" i="1"/>
  <c r="C1175" i="1"/>
  <c r="G1175" i="1" s="1"/>
  <c r="D1174" i="1"/>
  <c r="H1174" i="1" s="1"/>
  <c r="C1174" i="1"/>
  <c r="D1173" i="1"/>
  <c r="C1173" i="1"/>
  <c r="D1172" i="1"/>
  <c r="C1172" i="1"/>
  <c r="H1171" i="1"/>
  <c r="D1171" i="1"/>
  <c r="C1171" i="1"/>
  <c r="G1171" i="1" s="1"/>
  <c r="C1170" i="1"/>
  <c r="D1169" i="1"/>
  <c r="C1169" i="1"/>
  <c r="D1168" i="1"/>
  <c r="C1168" i="1"/>
  <c r="G1168" i="1" s="1"/>
  <c r="D1167" i="1"/>
  <c r="H1167" i="1" s="1"/>
  <c r="C1167" i="1"/>
  <c r="D1166" i="1"/>
  <c r="H1166" i="1" s="1"/>
  <c r="C1166" i="1"/>
  <c r="D1165" i="1"/>
  <c r="C1165" i="1"/>
  <c r="D1164" i="1"/>
  <c r="C1164" i="1"/>
  <c r="G1164" i="1" s="1"/>
  <c r="H1163" i="1"/>
  <c r="D1163" i="1"/>
  <c r="C1163" i="1"/>
  <c r="G1163" i="1" s="1"/>
  <c r="D1162" i="1"/>
  <c r="H1162" i="1" s="1"/>
  <c r="C1162" i="1"/>
  <c r="D1161" i="1"/>
  <c r="C1161" i="1"/>
  <c r="D1160" i="1"/>
  <c r="C1160" i="1"/>
  <c r="G1160" i="1" s="1"/>
  <c r="H1159" i="1"/>
  <c r="D1159" i="1"/>
  <c r="C1159" i="1"/>
  <c r="G1159" i="1" s="1"/>
  <c r="D1158" i="1"/>
  <c r="H1158" i="1" s="1"/>
  <c r="C1158" i="1"/>
  <c r="D1157" i="1"/>
  <c r="C1157" i="1"/>
  <c r="D1156" i="1"/>
  <c r="C1156" i="1"/>
  <c r="G1156" i="1" s="1"/>
  <c r="H1155" i="1"/>
  <c r="D1155" i="1"/>
  <c r="C1155" i="1"/>
  <c r="G1155" i="1" s="1"/>
  <c r="D1154" i="1"/>
  <c r="H1154" i="1" s="1"/>
  <c r="C1154" i="1"/>
  <c r="D1153" i="1"/>
  <c r="C1153" i="1"/>
  <c r="H1151" i="1"/>
  <c r="D1151" i="1"/>
  <c r="C1151" i="1"/>
  <c r="G1151" i="1" s="1"/>
  <c r="D1150" i="1"/>
  <c r="H1150" i="1" s="1"/>
  <c r="C1150" i="1"/>
  <c r="D1149" i="1"/>
  <c r="C1149" i="1"/>
  <c r="D1148" i="1"/>
  <c r="C1148" i="1"/>
  <c r="H1147" i="1"/>
  <c r="D1147" i="1"/>
  <c r="C1147" i="1"/>
  <c r="G1147" i="1" s="1"/>
  <c r="D1146" i="1"/>
  <c r="H1146" i="1" s="1"/>
  <c r="C1146" i="1"/>
  <c r="D1145" i="1"/>
  <c r="C1145" i="1"/>
  <c r="D1144" i="1"/>
  <c r="C1144" i="1"/>
  <c r="H1143" i="1"/>
  <c r="D1143" i="1"/>
  <c r="C1143" i="1"/>
  <c r="G1143" i="1" s="1"/>
  <c r="D1142" i="1"/>
  <c r="H1142" i="1" s="1"/>
  <c r="C1142" i="1"/>
  <c r="D1141" i="1"/>
  <c r="C1141" i="1"/>
  <c r="D1140" i="1"/>
  <c r="C1140" i="1"/>
  <c r="H1139" i="1"/>
  <c r="D1139" i="1"/>
  <c r="C1139" i="1"/>
  <c r="G1139" i="1" s="1"/>
  <c r="D1138" i="1"/>
  <c r="H1138" i="1" s="1"/>
  <c r="C1138" i="1"/>
  <c r="D1137" i="1"/>
  <c r="C1137" i="1"/>
  <c r="D1136" i="1"/>
  <c r="C1136" i="1"/>
  <c r="H1135" i="1"/>
  <c r="D1135" i="1"/>
  <c r="C1135" i="1"/>
  <c r="G1135" i="1" s="1"/>
  <c r="D1134" i="1"/>
  <c r="H1134" i="1" s="1"/>
  <c r="C1134" i="1"/>
  <c r="D1133" i="1"/>
  <c r="C1133" i="1"/>
  <c r="D1132" i="1"/>
  <c r="C1132" i="1"/>
  <c r="H1131" i="1"/>
  <c r="D1131" i="1"/>
  <c r="C1131" i="1"/>
  <c r="G1131" i="1" s="1"/>
  <c r="D1130" i="1"/>
  <c r="H1130" i="1" s="1"/>
  <c r="C1130" i="1"/>
  <c r="D1129" i="1"/>
  <c r="C1129" i="1"/>
  <c r="D1128" i="1"/>
  <c r="C1128" i="1"/>
  <c r="H1127" i="1"/>
  <c r="D1127" i="1"/>
  <c r="C1127" i="1"/>
  <c r="G1127" i="1" s="1"/>
  <c r="D1126" i="1"/>
  <c r="H1126" i="1" s="1"/>
  <c r="C1126" i="1"/>
  <c r="D1125" i="1"/>
  <c r="C1125" i="1"/>
  <c r="D1124" i="1"/>
  <c r="H1123" i="1"/>
  <c r="D1123" i="1"/>
  <c r="C1123" i="1"/>
  <c r="G1123" i="1" s="1"/>
  <c r="D1122" i="1"/>
  <c r="H1122" i="1" s="1"/>
  <c r="C1122" i="1"/>
  <c r="D1121" i="1"/>
  <c r="C1121" i="1"/>
  <c r="D1120" i="1"/>
  <c r="C1120" i="1"/>
  <c r="H1119" i="1"/>
  <c r="D1119" i="1"/>
  <c r="C1119" i="1"/>
  <c r="G1119" i="1" s="1"/>
  <c r="D1118" i="1"/>
  <c r="H1118" i="1" s="1"/>
  <c r="C1118" i="1"/>
  <c r="D1117" i="1"/>
  <c r="C1117" i="1"/>
  <c r="D1116" i="1"/>
  <c r="C1116" i="1"/>
  <c r="H1115" i="1"/>
  <c r="D1115" i="1"/>
  <c r="C1115" i="1"/>
  <c r="G1115" i="1" s="1"/>
  <c r="D1114" i="1"/>
  <c r="H1114" i="1" s="1"/>
  <c r="C1114" i="1"/>
  <c r="D1113" i="1"/>
  <c r="C1113" i="1"/>
  <c r="D1112" i="1"/>
  <c r="C1112" i="1"/>
  <c r="H1111" i="1"/>
  <c r="D1111" i="1"/>
  <c r="C1111" i="1"/>
  <c r="G1111" i="1" s="1"/>
  <c r="D1110" i="1"/>
  <c r="H1110" i="1" s="1"/>
  <c r="C1110" i="1"/>
  <c r="D1109" i="1"/>
  <c r="C1109" i="1"/>
  <c r="D1108" i="1"/>
  <c r="C1108" i="1"/>
  <c r="H1107" i="1"/>
  <c r="D1107" i="1"/>
  <c r="C1107" i="1"/>
  <c r="G1107" i="1" s="1"/>
  <c r="D1106" i="1"/>
  <c r="H1106" i="1" s="1"/>
  <c r="C1106" i="1"/>
  <c r="D1105" i="1"/>
  <c r="C1105" i="1"/>
  <c r="D1104" i="1"/>
  <c r="C1104" i="1"/>
  <c r="H1103" i="1"/>
  <c r="D1103" i="1"/>
  <c r="C1103" i="1"/>
  <c r="G1103" i="1" s="1"/>
  <c r="D1102" i="1"/>
  <c r="H1102" i="1" s="1"/>
  <c r="C1102" i="1"/>
  <c r="D1101" i="1"/>
  <c r="C1101" i="1"/>
  <c r="D1100" i="1"/>
  <c r="C1100" i="1"/>
  <c r="H1099" i="1"/>
  <c r="D1099" i="1"/>
  <c r="C1099" i="1"/>
  <c r="G1099" i="1" s="1"/>
  <c r="H1098" i="1"/>
  <c r="D1098" i="1"/>
  <c r="C1098" i="1"/>
  <c r="G1098" i="1" s="1"/>
  <c r="D1097" i="1"/>
  <c r="C1097" i="1"/>
  <c r="G1097" i="1" s="1"/>
  <c r="D1096" i="1"/>
  <c r="C1096" i="1"/>
  <c r="G1096" i="1" s="1"/>
  <c r="H1095" i="1"/>
  <c r="D1095" i="1"/>
  <c r="C1095" i="1"/>
  <c r="G1095" i="1" s="1"/>
  <c r="H1094" i="1"/>
  <c r="D1094" i="1"/>
  <c r="C1094" i="1"/>
  <c r="G1094" i="1" s="1"/>
  <c r="C1093" i="1"/>
  <c r="D1092" i="1"/>
  <c r="H1092" i="1" s="1"/>
  <c r="C1092" i="1"/>
  <c r="H1091" i="1"/>
  <c r="D1091" i="1"/>
  <c r="C1091" i="1"/>
  <c r="G1091" i="1" s="1"/>
  <c r="D1090" i="1"/>
  <c r="C1090" i="1"/>
  <c r="G1090" i="1" s="1"/>
  <c r="D1089" i="1"/>
  <c r="C1089" i="1"/>
  <c r="G1089" i="1" s="1"/>
  <c r="H1088" i="1"/>
  <c r="D1088" i="1"/>
  <c r="C1088" i="1"/>
  <c r="G1088" i="1" s="1"/>
  <c r="H1087" i="1"/>
  <c r="D1087" i="1"/>
  <c r="C1087" i="1"/>
  <c r="D1086" i="1"/>
  <c r="C1086" i="1"/>
  <c r="G1086" i="1" s="1"/>
  <c r="D1085" i="1"/>
  <c r="C1085" i="1"/>
  <c r="G1085" i="1" s="1"/>
  <c r="H1084" i="1"/>
  <c r="D1084" i="1"/>
  <c r="C1084" i="1"/>
  <c r="G1084" i="1" s="1"/>
  <c r="H1083" i="1"/>
  <c r="D1083" i="1"/>
  <c r="C1083" i="1"/>
  <c r="G1083" i="1" s="1"/>
  <c r="D1082" i="1"/>
  <c r="C1082" i="1"/>
  <c r="G1082" i="1" s="1"/>
  <c r="D1081" i="1"/>
  <c r="C1081" i="1"/>
  <c r="G1081" i="1" s="1"/>
  <c r="H1080" i="1"/>
  <c r="D1080" i="1"/>
  <c r="C1080" i="1"/>
  <c r="G1080" i="1" s="1"/>
  <c r="H1079" i="1"/>
  <c r="D1079" i="1"/>
  <c r="C1079" i="1"/>
  <c r="G1079" i="1" s="1"/>
  <c r="D1078" i="1"/>
  <c r="C1078" i="1"/>
  <c r="G1078" i="1" s="1"/>
  <c r="D1077" i="1"/>
  <c r="C1077" i="1"/>
  <c r="G1077" i="1" s="1"/>
  <c r="H1076" i="1"/>
  <c r="D1076" i="1"/>
  <c r="C1076" i="1"/>
  <c r="G1076" i="1" s="1"/>
  <c r="D1075" i="1"/>
  <c r="H1073" i="1"/>
  <c r="D1073" i="1"/>
  <c r="C1073" i="1"/>
  <c r="G1073" i="1" s="1"/>
  <c r="H1072" i="1"/>
  <c r="D1072" i="1"/>
  <c r="C1072" i="1"/>
  <c r="G1072" i="1" s="1"/>
  <c r="D1071" i="1"/>
  <c r="C1071" i="1"/>
  <c r="G1071" i="1" s="1"/>
  <c r="D1070" i="1"/>
  <c r="C1070" i="1"/>
  <c r="G1070" i="1" s="1"/>
  <c r="H1069" i="1"/>
  <c r="D1069" i="1"/>
  <c r="C1069" i="1"/>
  <c r="G1069" i="1" s="1"/>
  <c r="H1068" i="1"/>
  <c r="D1068" i="1"/>
  <c r="C1068" i="1"/>
  <c r="G1068" i="1" s="1"/>
  <c r="D1067" i="1"/>
  <c r="C1067" i="1"/>
  <c r="G1067" i="1" s="1"/>
  <c r="D1066" i="1"/>
  <c r="C1066" i="1"/>
  <c r="G1066" i="1" s="1"/>
  <c r="H1065" i="1"/>
  <c r="D1065" i="1"/>
  <c r="C1065" i="1"/>
  <c r="G1065" i="1" s="1"/>
  <c r="H1064" i="1"/>
  <c r="D1064" i="1"/>
  <c r="C1064" i="1"/>
  <c r="G1064" i="1" s="1"/>
  <c r="D1063" i="1"/>
  <c r="C1063" i="1"/>
  <c r="G1063" i="1" s="1"/>
  <c r="D1062" i="1"/>
  <c r="C1062" i="1"/>
  <c r="G1062" i="1" s="1"/>
  <c r="H1061" i="1"/>
  <c r="D1061" i="1"/>
  <c r="C1061" i="1"/>
  <c r="G1061" i="1" s="1"/>
  <c r="D1060" i="1"/>
  <c r="H1060" i="1" s="1"/>
  <c r="C1060" i="1"/>
  <c r="D1059" i="1"/>
  <c r="C1059" i="1"/>
  <c r="G1059" i="1" s="1"/>
  <c r="D1058" i="1"/>
  <c r="C1058" i="1"/>
  <c r="C1057" i="1"/>
  <c r="H1056" i="1"/>
  <c r="D1056" i="1"/>
  <c r="C1056" i="1"/>
  <c r="G1056" i="1" s="1"/>
  <c r="D1055" i="1"/>
  <c r="C1055" i="1"/>
  <c r="D1054" i="1"/>
  <c r="C1054" i="1"/>
  <c r="G1054" i="1" s="1"/>
  <c r="H1053" i="1"/>
  <c r="D1053" i="1"/>
  <c r="C1053" i="1"/>
  <c r="G1053" i="1" s="1"/>
  <c r="H1052" i="1"/>
  <c r="D1052" i="1"/>
  <c r="C1052" i="1"/>
  <c r="D1051" i="1"/>
  <c r="C1051" i="1"/>
  <c r="G1051" i="1" s="1"/>
  <c r="D1050" i="1"/>
  <c r="C1050" i="1"/>
  <c r="H1049" i="1"/>
  <c r="D1049" i="1"/>
  <c r="C1049" i="1"/>
  <c r="G1049" i="1" s="1"/>
  <c r="H1048" i="1"/>
  <c r="D1048" i="1"/>
  <c r="C1048" i="1"/>
  <c r="G1048" i="1" s="1"/>
  <c r="D1047" i="1"/>
  <c r="C1047" i="1"/>
  <c r="G1047" i="1" s="1"/>
  <c r="D1046" i="1"/>
  <c r="C1046" i="1"/>
  <c r="G1046" i="1" s="1"/>
  <c r="H1045" i="1"/>
  <c r="D1045" i="1"/>
  <c r="C1045" i="1"/>
  <c r="G1045" i="1" s="1"/>
  <c r="H1044" i="1"/>
  <c r="D1044" i="1"/>
  <c r="C1044" i="1"/>
  <c r="G1044" i="1" s="1"/>
  <c r="D1043" i="1"/>
  <c r="C1043" i="1"/>
  <c r="G1043" i="1" s="1"/>
  <c r="D1042" i="1"/>
  <c r="C1042" i="1"/>
  <c r="G1042" i="1" s="1"/>
  <c r="H1041" i="1"/>
  <c r="D1041" i="1"/>
  <c r="C1041" i="1"/>
  <c r="G1041" i="1" s="1"/>
  <c r="H1040" i="1"/>
  <c r="D1040" i="1"/>
  <c r="C1040" i="1"/>
  <c r="G1040" i="1" s="1"/>
  <c r="D1039" i="1"/>
  <c r="C1039" i="1"/>
  <c r="D1038" i="1"/>
  <c r="C1038" i="1"/>
  <c r="H1038" i="1" s="1"/>
  <c r="H1037" i="1"/>
  <c r="D1037" i="1"/>
  <c r="C1037" i="1"/>
  <c r="G1037" i="1" s="1"/>
  <c r="D1036" i="1"/>
  <c r="H1036" i="1" s="1"/>
  <c r="C1036" i="1"/>
  <c r="D1035" i="1"/>
  <c r="C1035" i="1"/>
  <c r="D1034" i="1"/>
  <c r="C1034" i="1"/>
  <c r="D1033" i="1"/>
  <c r="H1033" i="1" s="1"/>
  <c r="C1033" i="1"/>
  <c r="G1033" i="1" s="1"/>
  <c r="D1032" i="1"/>
  <c r="H1032" i="1" s="1"/>
  <c r="C1032" i="1"/>
  <c r="D1031" i="1"/>
  <c r="C1031" i="1"/>
  <c r="D1030" i="1"/>
  <c r="C1030" i="1"/>
  <c r="D1029" i="1"/>
  <c r="H1029" i="1" s="1"/>
  <c r="C1029" i="1"/>
  <c r="D1028" i="1"/>
  <c r="H1028" i="1" s="1"/>
  <c r="C1028" i="1"/>
  <c r="D1027" i="1"/>
  <c r="C1027" i="1"/>
  <c r="D1026" i="1"/>
  <c r="C1026" i="1"/>
  <c r="H1025" i="1"/>
  <c r="D1025" i="1"/>
  <c r="C1025" i="1"/>
  <c r="G1025" i="1" s="1"/>
  <c r="D1024" i="1"/>
  <c r="H1024" i="1" s="1"/>
  <c r="C1024" i="1"/>
  <c r="D1023" i="1"/>
  <c r="C1023" i="1"/>
  <c r="G1023" i="1" s="1"/>
  <c r="D1022" i="1"/>
  <c r="C1022" i="1"/>
  <c r="H1022" i="1" s="1"/>
  <c r="D1021" i="1"/>
  <c r="H1021" i="1" s="1"/>
  <c r="C1021" i="1"/>
  <c r="D1020" i="1"/>
  <c r="H1020" i="1" s="1"/>
  <c r="C1020" i="1"/>
  <c r="D1019" i="1"/>
  <c r="C1019" i="1"/>
  <c r="D1018" i="1"/>
  <c r="C1018" i="1"/>
  <c r="D1016" i="1"/>
  <c r="H1016" i="1" s="1"/>
  <c r="C1016" i="1"/>
  <c r="D1015" i="1"/>
  <c r="C1015" i="1"/>
  <c r="D1014" i="1"/>
  <c r="C1014" i="1"/>
  <c r="G1014" i="1" s="1"/>
  <c r="H1013" i="1"/>
  <c r="D1013" i="1"/>
  <c r="C1013" i="1"/>
  <c r="D1010" i="1"/>
  <c r="C1010" i="1"/>
  <c r="G1010" i="1" s="1"/>
  <c r="H1009" i="1"/>
  <c r="D1009" i="1"/>
  <c r="C1009" i="1"/>
  <c r="G1009" i="1" s="1"/>
  <c r="D1008" i="1"/>
  <c r="H1008" i="1" s="1"/>
  <c r="C1008" i="1"/>
  <c r="D1007" i="1"/>
  <c r="C1007" i="1"/>
  <c r="D1006" i="1"/>
  <c r="C1006" i="1"/>
  <c r="G1006" i="1" s="1"/>
  <c r="H1005" i="1"/>
  <c r="D1005" i="1"/>
  <c r="C1005" i="1"/>
  <c r="G1005" i="1" s="1"/>
  <c r="D1004" i="1"/>
  <c r="H1004" i="1" s="1"/>
  <c r="C1004" i="1"/>
  <c r="D1003" i="1"/>
  <c r="C1003" i="1"/>
  <c r="D1002" i="1"/>
  <c r="C1002" i="1"/>
  <c r="G1002" i="1" s="1"/>
  <c r="H1001" i="1"/>
  <c r="D1001" i="1"/>
  <c r="C1001" i="1"/>
  <c r="G1001" i="1" s="1"/>
  <c r="D1000" i="1"/>
  <c r="H1000" i="1" s="1"/>
  <c r="C1000" i="1"/>
  <c r="D999" i="1"/>
  <c r="C999" i="1"/>
  <c r="D998" i="1"/>
  <c r="C998" i="1"/>
  <c r="G998" i="1" s="1"/>
  <c r="H997" i="1"/>
  <c r="D997" i="1"/>
  <c r="C997" i="1"/>
  <c r="G997" i="1" s="1"/>
  <c r="D996" i="1"/>
  <c r="H996" i="1" s="1"/>
  <c r="C996" i="1"/>
  <c r="D995" i="1"/>
  <c r="C995" i="1"/>
  <c r="D994" i="1"/>
  <c r="C994" i="1"/>
  <c r="G994" i="1" s="1"/>
  <c r="H993" i="1"/>
  <c r="D993" i="1"/>
  <c r="C993" i="1"/>
  <c r="G993" i="1" s="1"/>
  <c r="D992" i="1"/>
  <c r="H992" i="1" s="1"/>
  <c r="C992" i="1"/>
  <c r="D991" i="1"/>
  <c r="C991" i="1"/>
  <c r="D990" i="1"/>
  <c r="C990" i="1"/>
  <c r="G990" i="1" s="1"/>
  <c r="H989" i="1"/>
  <c r="D989" i="1"/>
  <c r="C989" i="1"/>
  <c r="G989" i="1" s="1"/>
  <c r="D988" i="1"/>
  <c r="H988" i="1" s="1"/>
  <c r="C988" i="1"/>
  <c r="D987" i="1"/>
  <c r="C987" i="1"/>
  <c r="D986" i="1"/>
  <c r="C986" i="1"/>
  <c r="H985" i="1"/>
  <c r="D985" i="1"/>
  <c r="C985" i="1"/>
  <c r="G985" i="1" s="1"/>
  <c r="H984" i="1"/>
  <c r="D984" i="1"/>
  <c r="C984" i="1"/>
  <c r="D983" i="1"/>
  <c r="C983" i="1"/>
  <c r="H983" i="1" s="1"/>
  <c r="D982" i="1"/>
  <c r="C982" i="1"/>
  <c r="D981" i="1"/>
  <c r="C981" i="1"/>
  <c r="G981" i="1" s="1"/>
  <c r="D980" i="1"/>
  <c r="H980" i="1" s="1"/>
  <c r="C980" i="1"/>
  <c r="H979" i="1"/>
  <c r="D979" i="1"/>
  <c r="C979" i="1"/>
  <c r="G979" i="1" s="1"/>
  <c r="D978" i="1"/>
  <c r="C978" i="1"/>
  <c r="D977" i="1"/>
  <c r="C977" i="1"/>
  <c r="G977" i="1" s="1"/>
  <c r="H976" i="1"/>
  <c r="D976" i="1"/>
  <c r="C976" i="1"/>
  <c r="D975" i="1"/>
  <c r="H975" i="1" s="1"/>
  <c r="C975" i="1"/>
  <c r="D974" i="1"/>
  <c r="C974" i="1"/>
  <c r="H973" i="1"/>
  <c r="D973" i="1"/>
  <c r="C973" i="1"/>
  <c r="G973" i="1" s="1"/>
  <c r="D972" i="1"/>
  <c r="H972" i="1" s="1"/>
  <c r="C972" i="1"/>
  <c r="D971" i="1"/>
  <c r="C971" i="1"/>
  <c r="G971" i="1" s="1"/>
  <c r="D970" i="1"/>
  <c r="C970" i="1"/>
  <c r="H969" i="1"/>
  <c r="D969" i="1"/>
  <c r="C969" i="1"/>
  <c r="G969" i="1" s="1"/>
  <c r="H968" i="1"/>
  <c r="D968" i="1"/>
  <c r="C968" i="1"/>
  <c r="D967" i="1"/>
  <c r="C967" i="1"/>
  <c r="H967" i="1" s="1"/>
  <c r="D966" i="1"/>
  <c r="C966" i="1"/>
  <c r="D965" i="1"/>
  <c r="C965" i="1"/>
  <c r="G965" i="1" s="1"/>
  <c r="D964" i="1"/>
  <c r="H964" i="1" s="1"/>
  <c r="C964" i="1"/>
  <c r="H963" i="1"/>
  <c r="D963" i="1"/>
  <c r="C963" i="1"/>
  <c r="G963" i="1" s="1"/>
  <c r="D962" i="1"/>
  <c r="C962" i="1"/>
  <c r="D961" i="1"/>
  <c r="C961" i="1"/>
  <c r="G961" i="1" s="1"/>
  <c r="H960" i="1"/>
  <c r="D960" i="1"/>
  <c r="C960" i="1"/>
  <c r="D959" i="1"/>
  <c r="H959" i="1" s="1"/>
  <c r="C959" i="1"/>
  <c r="D958" i="1"/>
  <c r="C958" i="1"/>
  <c r="H957" i="1"/>
  <c r="D957" i="1"/>
  <c r="C957" i="1"/>
  <c r="G957" i="1" s="1"/>
  <c r="D956" i="1"/>
  <c r="H956" i="1" s="1"/>
  <c r="C956" i="1"/>
  <c r="D955" i="1"/>
  <c r="C955" i="1"/>
  <c r="G955" i="1" s="1"/>
  <c r="D954" i="1"/>
  <c r="C954" i="1"/>
  <c r="H953" i="1"/>
  <c r="D953" i="1"/>
  <c r="C953" i="1"/>
  <c r="G953" i="1" s="1"/>
  <c r="H952" i="1"/>
  <c r="D952" i="1"/>
  <c r="C952" i="1"/>
  <c r="D951" i="1"/>
  <c r="C951" i="1"/>
  <c r="H951" i="1" s="1"/>
  <c r="D950" i="1"/>
  <c r="C950" i="1"/>
  <c r="D949" i="1"/>
  <c r="C949" i="1"/>
  <c r="G949" i="1" s="1"/>
  <c r="D948" i="1"/>
  <c r="H948" i="1" s="1"/>
  <c r="C948" i="1"/>
  <c r="H947" i="1"/>
  <c r="D947" i="1"/>
  <c r="C947" i="1"/>
  <c r="G947" i="1" s="1"/>
  <c r="D946" i="1"/>
  <c r="C946" i="1"/>
  <c r="D945" i="1"/>
  <c r="C945" i="1"/>
  <c r="G945" i="1" s="1"/>
  <c r="H944" i="1"/>
  <c r="D944" i="1"/>
  <c r="C944" i="1"/>
  <c r="D943" i="1"/>
  <c r="H943" i="1" s="1"/>
  <c r="C943" i="1"/>
  <c r="D942" i="1"/>
  <c r="C942" i="1"/>
  <c r="H941" i="1"/>
  <c r="D941" i="1"/>
  <c r="C941" i="1"/>
  <c r="G941" i="1" s="1"/>
  <c r="D940" i="1"/>
  <c r="H940" i="1" s="1"/>
  <c r="C940" i="1"/>
  <c r="D939" i="1"/>
  <c r="C939" i="1"/>
  <c r="G939" i="1" s="1"/>
  <c r="D938" i="1"/>
  <c r="C938" i="1"/>
  <c r="H937" i="1"/>
  <c r="D937" i="1"/>
  <c r="C937" i="1"/>
  <c r="G937" i="1" s="1"/>
  <c r="H936" i="1"/>
  <c r="D936" i="1"/>
  <c r="C936" i="1"/>
  <c r="D935" i="1"/>
  <c r="C935" i="1"/>
  <c r="H935" i="1" s="1"/>
  <c r="D934" i="1"/>
  <c r="C934" i="1"/>
  <c r="D933" i="1"/>
  <c r="C933" i="1"/>
  <c r="G933" i="1" s="1"/>
  <c r="D932" i="1"/>
  <c r="H932" i="1" s="1"/>
  <c r="C932" i="1"/>
  <c r="H931" i="1"/>
  <c r="D931" i="1"/>
  <c r="C931" i="1"/>
  <c r="G931" i="1" s="1"/>
  <c r="D930" i="1"/>
  <c r="C930" i="1"/>
  <c r="D929" i="1"/>
  <c r="C929" i="1"/>
  <c r="G929" i="1" s="1"/>
  <c r="H928" i="1"/>
  <c r="D928" i="1"/>
  <c r="C928" i="1"/>
  <c r="D927" i="1"/>
  <c r="H927" i="1" s="1"/>
  <c r="C927" i="1"/>
  <c r="D926" i="1"/>
  <c r="C926" i="1"/>
  <c r="H925" i="1"/>
  <c r="D925" i="1"/>
  <c r="C925" i="1"/>
  <c r="G925" i="1" s="1"/>
  <c r="D924" i="1"/>
  <c r="H924" i="1" s="1"/>
  <c r="C924" i="1"/>
  <c r="D923" i="1"/>
  <c r="C923" i="1"/>
  <c r="G923" i="1" s="1"/>
  <c r="D922" i="1"/>
  <c r="C922" i="1"/>
  <c r="H921" i="1"/>
  <c r="D921" i="1"/>
  <c r="C921" i="1"/>
  <c r="G921" i="1" s="1"/>
  <c r="H920" i="1"/>
  <c r="D920" i="1"/>
  <c r="C920" i="1"/>
  <c r="D919" i="1"/>
  <c r="C919" i="1"/>
  <c r="H919" i="1" s="1"/>
  <c r="D918" i="1"/>
  <c r="C918" i="1"/>
  <c r="D917" i="1"/>
  <c r="C917" i="1"/>
  <c r="G917" i="1" s="1"/>
  <c r="D916" i="1"/>
  <c r="H916" i="1" s="1"/>
  <c r="C916" i="1"/>
  <c r="H915" i="1"/>
  <c r="D915" i="1"/>
  <c r="C915" i="1"/>
  <c r="G915" i="1" s="1"/>
  <c r="D914" i="1"/>
  <c r="C914" i="1"/>
  <c r="D913" i="1"/>
  <c r="C913" i="1"/>
  <c r="G913" i="1" s="1"/>
  <c r="H912" i="1"/>
  <c r="D912" i="1"/>
  <c r="C912" i="1"/>
  <c r="D911" i="1"/>
  <c r="H911" i="1" s="1"/>
  <c r="C911" i="1"/>
  <c r="D910" i="1"/>
  <c r="C910" i="1"/>
  <c r="H909" i="1"/>
  <c r="D909" i="1"/>
  <c r="C909" i="1"/>
  <c r="G909" i="1" s="1"/>
  <c r="D908" i="1"/>
  <c r="H908" i="1" s="1"/>
  <c r="C908" i="1"/>
  <c r="D907" i="1"/>
  <c r="C907" i="1"/>
  <c r="G907" i="1" s="1"/>
  <c r="D906" i="1"/>
  <c r="C906" i="1"/>
  <c r="H905" i="1"/>
  <c r="D905" i="1"/>
  <c r="C905" i="1"/>
  <c r="G905" i="1" s="1"/>
  <c r="D904" i="1"/>
  <c r="H904" i="1" s="1"/>
  <c r="C904" i="1"/>
  <c r="D903" i="1"/>
  <c r="C903" i="1"/>
  <c r="G903" i="1" s="1"/>
  <c r="D902" i="1"/>
  <c r="C902" i="1"/>
  <c r="D901" i="1"/>
  <c r="C901" i="1"/>
  <c r="G901" i="1" s="1"/>
  <c r="D900" i="1"/>
  <c r="H900" i="1" s="1"/>
  <c r="C900" i="1"/>
  <c r="H899" i="1"/>
  <c r="D899" i="1"/>
  <c r="C899" i="1"/>
  <c r="G899" i="1" s="1"/>
  <c r="D898" i="1"/>
  <c r="C898" i="1"/>
  <c r="D897" i="1"/>
  <c r="C897" i="1"/>
  <c r="G897" i="1" s="1"/>
  <c r="H896" i="1"/>
  <c r="D896" i="1"/>
  <c r="C896" i="1"/>
  <c r="D895" i="1"/>
  <c r="H895" i="1" s="1"/>
  <c r="C895" i="1"/>
  <c r="D894" i="1"/>
  <c r="C894" i="1"/>
  <c r="H893" i="1"/>
  <c r="D893" i="1"/>
  <c r="C893" i="1"/>
  <c r="G893" i="1" s="1"/>
  <c r="D892" i="1"/>
  <c r="H892" i="1" s="1"/>
  <c r="C892" i="1"/>
  <c r="D891" i="1"/>
  <c r="C891" i="1"/>
  <c r="G891" i="1" s="1"/>
  <c r="D890" i="1"/>
  <c r="C890" i="1"/>
  <c r="H889" i="1"/>
  <c r="D889" i="1"/>
  <c r="C889" i="1"/>
  <c r="G889" i="1" s="1"/>
  <c r="D888" i="1"/>
  <c r="H888" i="1" s="1"/>
  <c r="C888" i="1"/>
  <c r="D887" i="1"/>
  <c r="C887" i="1"/>
  <c r="G887" i="1" s="1"/>
  <c r="D886" i="1"/>
  <c r="C886" i="1"/>
  <c r="D885" i="1"/>
  <c r="C885" i="1"/>
  <c r="G885" i="1" s="1"/>
  <c r="D884" i="1"/>
  <c r="H884" i="1" s="1"/>
  <c r="C884" i="1"/>
  <c r="H883" i="1"/>
  <c r="D883" i="1"/>
  <c r="C883" i="1"/>
  <c r="G883" i="1" s="1"/>
  <c r="D882" i="1"/>
  <c r="C882" i="1"/>
  <c r="D881" i="1"/>
  <c r="C881" i="1"/>
  <c r="G881" i="1" s="1"/>
  <c r="H880" i="1"/>
  <c r="D880" i="1"/>
  <c r="C880" i="1"/>
  <c r="D879" i="1"/>
  <c r="H879" i="1" s="1"/>
  <c r="C879" i="1"/>
  <c r="D878" i="1"/>
  <c r="C878" i="1"/>
  <c r="H877" i="1"/>
  <c r="D877" i="1"/>
  <c r="C877" i="1"/>
  <c r="G877" i="1" s="1"/>
  <c r="D876" i="1"/>
  <c r="H876" i="1" s="1"/>
  <c r="C876" i="1"/>
  <c r="D875" i="1"/>
  <c r="C875" i="1"/>
  <c r="G875" i="1" s="1"/>
  <c r="D874" i="1"/>
  <c r="C874" i="1"/>
  <c r="H873" i="1"/>
  <c r="D873" i="1"/>
  <c r="C873" i="1"/>
  <c r="G873" i="1" s="1"/>
  <c r="D872" i="1"/>
  <c r="H872" i="1" s="1"/>
  <c r="C872" i="1"/>
  <c r="D871" i="1"/>
  <c r="C871" i="1"/>
  <c r="G871" i="1" s="1"/>
  <c r="D870" i="1"/>
  <c r="C870" i="1"/>
  <c r="D869" i="1"/>
  <c r="C869" i="1"/>
  <c r="G869" i="1" s="1"/>
  <c r="D868" i="1"/>
  <c r="H868" i="1" s="1"/>
  <c r="C868" i="1"/>
  <c r="H867" i="1"/>
  <c r="D867" i="1"/>
  <c r="C867" i="1"/>
  <c r="G867" i="1" s="1"/>
  <c r="D866" i="1"/>
  <c r="C866" i="1"/>
  <c r="D865" i="1"/>
  <c r="C865" i="1"/>
  <c r="G865" i="1" s="1"/>
  <c r="H864" i="1"/>
  <c r="D864" i="1"/>
  <c r="C864" i="1"/>
  <c r="D863" i="1"/>
  <c r="H863" i="1" s="1"/>
  <c r="C863" i="1"/>
  <c r="D862" i="1"/>
  <c r="C862" i="1"/>
  <c r="H861" i="1"/>
  <c r="D861" i="1"/>
  <c r="C861" i="1"/>
  <c r="G861" i="1" s="1"/>
  <c r="D860" i="1"/>
  <c r="H860" i="1" s="1"/>
  <c r="C860" i="1"/>
  <c r="D859" i="1"/>
  <c r="C859" i="1"/>
  <c r="G859" i="1" s="1"/>
  <c r="D858" i="1"/>
  <c r="C858" i="1"/>
  <c r="H857" i="1"/>
  <c r="D857" i="1"/>
  <c r="C857" i="1"/>
  <c r="G857" i="1" s="1"/>
  <c r="D856" i="1"/>
  <c r="H856" i="1" s="1"/>
  <c r="C856" i="1"/>
  <c r="D855" i="1"/>
  <c r="C855" i="1"/>
  <c r="G855" i="1" s="1"/>
  <c r="D854" i="1"/>
  <c r="C854" i="1"/>
  <c r="D853" i="1"/>
  <c r="C853" i="1"/>
  <c r="G853" i="1" s="1"/>
  <c r="D852" i="1"/>
  <c r="H852" i="1" s="1"/>
  <c r="C852" i="1"/>
  <c r="H851" i="1"/>
  <c r="D851" i="1"/>
  <c r="C851" i="1"/>
  <c r="G851" i="1" s="1"/>
  <c r="D850" i="1"/>
  <c r="C850" i="1"/>
  <c r="D849" i="1"/>
  <c r="C849" i="1"/>
  <c r="G849" i="1" s="1"/>
  <c r="H848" i="1"/>
  <c r="D848" i="1"/>
  <c r="C848" i="1"/>
  <c r="D847" i="1"/>
  <c r="H847" i="1" s="1"/>
  <c r="C847" i="1"/>
  <c r="D846" i="1"/>
  <c r="C846" i="1"/>
  <c r="H846" i="1" s="1"/>
  <c r="D845" i="1"/>
  <c r="C845" i="1"/>
  <c r="H845" i="1" s="1"/>
  <c r="G844" i="1"/>
  <c r="D844" i="1"/>
  <c r="C844" i="1"/>
  <c r="H844" i="1" s="1"/>
  <c r="D843" i="1"/>
  <c r="G843" i="1" s="1"/>
  <c r="C843" i="1"/>
  <c r="D842" i="1"/>
  <c r="C842" i="1"/>
  <c r="H842" i="1" s="1"/>
  <c r="D841" i="1"/>
  <c r="C841" i="1"/>
  <c r="H841" i="1" s="1"/>
  <c r="G840" i="1"/>
  <c r="D840" i="1"/>
  <c r="C840" i="1"/>
  <c r="H840" i="1" s="1"/>
  <c r="D839" i="1"/>
  <c r="G839" i="1" s="1"/>
  <c r="C839" i="1"/>
  <c r="D838" i="1"/>
  <c r="C838" i="1"/>
  <c r="H838" i="1" s="1"/>
  <c r="D837" i="1"/>
  <c r="C837" i="1"/>
  <c r="H837" i="1" s="1"/>
  <c r="G836" i="1"/>
  <c r="D836" i="1"/>
  <c r="C836" i="1"/>
  <c r="H836" i="1" s="1"/>
  <c r="D835" i="1"/>
  <c r="G835" i="1" s="1"/>
  <c r="C835" i="1"/>
  <c r="D834" i="1"/>
  <c r="C834" i="1"/>
  <c r="H834" i="1" s="1"/>
  <c r="D833" i="1"/>
  <c r="C833" i="1"/>
  <c r="H833" i="1" s="1"/>
  <c r="G832" i="1"/>
  <c r="D832" i="1"/>
  <c r="C832" i="1"/>
  <c r="H832" i="1" s="1"/>
  <c r="D831" i="1"/>
  <c r="G831" i="1" s="1"/>
  <c r="C831" i="1"/>
  <c r="D830" i="1"/>
  <c r="C830" i="1"/>
  <c r="H830" i="1" s="1"/>
  <c r="D829" i="1"/>
  <c r="C829" i="1"/>
  <c r="H829" i="1" s="1"/>
  <c r="G828" i="1"/>
  <c r="D828" i="1"/>
  <c r="C828" i="1"/>
  <c r="H828" i="1" s="1"/>
  <c r="D827" i="1"/>
  <c r="G827" i="1" s="1"/>
  <c r="C827" i="1"/>
  <c r="D826" i="1"/>
  <c r="C826" i="1"/>
  <c r="H826" i="1" s="1"/>
  <c r="D825" i="1"/>
  <c r="C825" i="1"/>
  <c r="H825" i="1" s="1"/>
  <c r="G824" i="1"/>
  <c r="D824" i="1"/>
  <c r="C824" i="1"/>
  <c r="H824" i="1" s="1"/>
  <c r="D823" i="1"/>
  <c r="G823" i="1" s="1"/>
  <c r="C823" i="1"/>
  <c r="D822" i="1"/>
  <c r="C822" i="1"/>
  <c r="H822" i="1" s="1"/>
  <c r="D821" i="1"/>
  <c r="C821" i="1"/>
  <c r="H821" i="1" s="1"/>
  <c r="G820" i="1"/>
  <c r="D820" i="1"/>
  <c r="C820" i="1"/>
  <c r="H820" i="1" s="1"/>
  <c r="D819" i="1"/>
  <c r="G819" i="1" s="1"/>
  <c r="C819" i="1"/>
  <c r="D818" i="1"/>
  <c r="C818" i="1"/>
  <c r="H818" i="1" s="1"/>
  <c r="D817" i="1"/>
  <c r="C817" i="1"/>
  <c r="H817" i="1" s="1"/>
  <c r="G816" i="1"/>
  <c r="D816" i="1"/>
  <c r="C816" i="1"/>
  <c r="H816" i="1" s="1"/>
  <c r="D815" i="1"/>
  <c r="G815" i="1" s="1"/>
  <c r="C815" i="1"/>
  <c r="D814" i="1"/>
  <c r="C814" i="1"/>
  <c r="H814" i="1" s="1"/>
  <c r="D813" i="1"/>
  <c r="C813" i="1"/>
  <c r="H813" i="1" s="1"/>
  <c r="G812" i="1"/>
  <c r="D812" i="1"/>
  <c r="C812" i="1"/>
  <c r="H812" i="1" s="1"/>
  <c r="D811" i="1"/>
  <c r="G811" i="1" s="1"/>
  <c r="C811" i="1"/>
  <c r="D810" i="1"/>
  <c r="C810" i="1"/>
  <c r="H810" i="1" s="1"/>
  <c r="D809" i="1"/>
  <c r="C809" i="1"/>
  <c r="H809" i="1" s="1"/>
  <c r="G808" i="1"/>
  <c r="D808" i="1"/>
  <c r="C808" i="1"/>
  <c r="H808" i="1" s="1"/>
  <c r="D807" i="1"/>
  <c r="G807" i="1" s="1"/>
  <c r="C807" i="1"/>
  <c r="D806" i="1"/>
  <c r="C806" i="1"/>
  <c r="H806" i="1" s="1"/>
  <c r="D805" i="1"/>
  <c r="C805" i="1"/>
  <c r="H805" i="1" s="1"/>
  <c r="G804" i="1"/>
  <c r="D804" i="1"/>
  <c r="C804" i="1"/>
  <c r="H804" i="1" s="1"/>
  <c r="D803" i="1"/>
  <c r="G803" i="1" s="1"/>
  <c r="C803" i="1"/>
  <c r="D802" i="1"/>
  <c r="C802" i="1"/>
  <c r="H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D734" i="1"/>
  <c r="C734" i="1"/>
  <c r="G734" i="1" s="1"/>
  <c r="D733" i="1"/>
  <c r="C733" i="1"/>
  <c r="G733" i="1" s="1"/>
  <c r="D732" i="1"/>
  <c r="C732" i="1"/>
  <c r="G732" i="1" s="1"/>
  <c r="D731" i="1"/>
  <c r="C731" i="1"/>
  <c r="D730" i="1"/>
  <c r="C730" i="1"/>
  <c r="G730" i="1" s="1"/>
  <c r="D729" i="1"/>
  <c r="C729" i="1"/>
  <c r="G729" i="1" s="1"/>
  <c r="D728" i="1"/>
  <c r="C728" i="1"/>
  <c r="G728" i="1" s="1"/>
  <c r="D727" i="1"/>
  <c r="C727" i="1"/>
  <c r="G727" i="1" s="1"/>
  <c r="D726" i="1"/>
  <c r="C726" i="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D650" i="1"/>
  <c r="C650" i="1"/>
  <c r="G650" i="1" s="1"/>
  <c r="D649" i="1"/>
  <c r="C649" i="1"/>
  <c r="D648" i="1"/>
  <c r="C648" i="1"/>
  <c r="D647" i="1"/>
  <c r="C647" i="1"/>
  <c r="D646" i="1"/>
  <c r="C646" i="1"/>
  <c r="D645" i="1"/>
  <c r="C645" i="1"/>
  <c r="D636" i="1"/>
  <c r="C636" i="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H522" i="1" s="1"/>
  <c r="C522" i="1"/>
  <c r="D521" i="1"/>
  <c r="H521" i="1" s="1"/>
  <c r="C521" i="1"/>
  <c r="D520" i="1"/>
  <c r="H520" i="1" s="1"/>
  <c r="C520" i="1"/>
  <c r="D519" i="1"/>
  <c r="H519" i="1" s="1"/>
  <c r="C519" i="1"/>
  <c r="D518" i="1"/>
  <c r="H518" i="1" s="1"/>
  <c r="C518" i="1"/>
  <c r="D517" i="1"/>
  <c r="H517" i="1" s="1"/>
  <c r="C517" i="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C423" i="1"/>
  <c r="D422" i="1"/>
  <c r="H422" i="1" s="1"/>
  <c r="C422" i="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D371" i="1"/>
  <c r="H371" i="1" s="1"/>
  <c r="C371" i="1"/>
  <c r="D370" i="1"/>
  <c r="H370" i="1" s="1"/>
  <c r="C370" i="1"/>
  <c r="G369" i="1"/>
  <c r="D369" i="1"/>
  <c r="H369" i="1" s="1"/>
  <c r="C369" i="1"/>
  <c r="C368" i="1"/>
  <c r="H367" i="1"/>
  <c r="D367" i="1"/>
  <c r="G367" i="1" s="1"/>
  <c r="C367" i="1"/>
  <c r="H366" i="1"/>
  <c r="G366" i="1"/>
  <c r="D366" i="1"/>
  <c r="C366" i="1"/>
  <c r="D365" i="1"/>
  <c r="H365" i="1" s="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G332" i="1"/>
  <c r="D332" i="1"/>
  <c r="H332" i="1" s="1"/>
  <c r="C332" i="1"/>
  <c r="G331"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H196" i="1"/>
  <c r="G196" i="1"/>
  <c r="D196" i="1"/>
  <c r="C196" i="1"/>
  <c r="H195" i="1"/>
  <c r="D195" i="1"/>
  <c r="G195" i="1" s="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C166" i="1"/>
  <c r="H165" i="1"/>
  <c r="D165" i="1"/>
  <c r="G165" i="1" s="1"/>
  <c r="C165" i="1"/>
  <c r="H164" i="1"/>
  <c r="D164" i="1"/>
  <c r="G164" i="1" s="1"/>
  <c r="C164" i="1"/>
  <c r="D163" i="1"/>
  <c r="H163" i="1" s="1"/>
  <c r="C163" i="1"/>
  <c r="D162" i="1"/>
  <c r="H162" i="1" s="1"/>
  <c r="C162" i="1"/>
  <c r="D161" i="1"/>
  <c r="G161" i="1" s="1"/>
  <c r="C161" i="1"/>
  <c r="D159" i="1"/>
  <c r="H159" i="1" s="1"/>
  <c r="C159" i="1"/>
  <c r="D158" i="1"/>
  <c r="H158" i="1" s="1"/>
  <c r="C158" i="1"/>
  <c r="D157" i="1"/>
  <c r="H157" i="1" s="1"/>
  <c r="C157" i="1"/>
  <c r="D156" i="1"/>
  <c r="H156" i="1" s="1"/>
  <c r="C156" i="1"/>
  <c r="H155" i="1"/>
  <c r="D155" i="1"/>
  <c r="G155" i="1" s="1"/>
  <c r="C155" i="1"/>
  <c r="D154" i="1"/>
  <c r="H154" i="1" s="1"/>
  <c r="C154" i="1"/>
  <c r="H153" i="1"/>
  <c r="D153" i="1"/>
  <c r="G153" i="1" s="1"/>
  <c r="C153" i="1"/>
  <c r="D152" i="1"/>
  <c r="H152" i="1" s="1"/>
  <c r="C152" i="1"/>
  <c r="D151" i="1"/>
  <c r="H151" i="1" s="1"/>
  <c r="C151" i="1"/>
  <c r="D150" i="1"/>
  <c r="H150" i="1" s="1"/>
  <c r="C150" i="1"/>
  <c r="C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G132" i="1"/>
  <c r="D132" i="1"/>
  <c r="H132" i="1" s="1"/>
  <c r="C132" i="1"/>
  <c r="H131" i="1"/>
  <c r="G131" i="1"/>
  <c r="D131" i="1"/>
  <c r="C131" i="1"/>
  <c r="H130" i="1"/>
  <c r="G130" i="1"/>
  <c r="D130" i="1"/>
  <c r="C130" i="1"/>
  <c r="H129" i="1"/>
  <c r="G129" i="1"/>
  <c r="D129" i="1"/>
  <c r="C129" i="1"/>
  <c r="H128" i="1"/>
  <c r="G128" i="1"/>
  <c r="D128" i="1"/>
  <c r="C128" i="1"/>
  <c r="G127" i="1"/>
  <c r="D127" i="1"/>
  <c r="H127" i="1" s="1"/>
  <c r="C127" i="1"/>
  <c r="H126" i="1"/>
  <c r="G126" i="1"/>
  <c r="D126" i="1"/>
  <c r="C126" i="1"/>
  <c r="H125" i="1"/>
  <c r="G125" i="1"/>
  <c r="D125" i="1"/>
  <c r="C125" i="1"/>
  <c r="D124" i="1"/>
  <c r="G124" i="1" s="1"/>
  <c r="C124" i="1"/>
  <c r="H123" i="1"/>
  <c r="G123" i="1"/>
  <c r="D123" i="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060" i="1" l="1"/>
  <c r="G1058" i="1"/>
  <c r="G1031" i="1"/>
  <c r="F19" i="5"/>
  <c r="H1389" i="1"/>
  <c r="G1387" i="1"/>
  <c r="H1387" i="1"/>
  <c r="H1386" i="1"/>
  <c r="H1385" i="1"/>
  <c r="H1395" i="1"/>
  <c r="G1390" i="1"/>
  <c r="G1340" i="1"/>
  <c r="G1342" i="1"/>
  <c r="G1341" i="1"/>
  <c r="F197" i="5"/>
  <c r="G1338" i="1"/>
  <c r="G1309" i="1"/>
  <c r="G1308" i="1"/>
  <c r="G1306" i="1"/>
  <c r="G1305" i="1"/>
  <c r="G1304" i="1"/>
  <c r="G1303" i="1"/>
  <c r="G1302" i="1"/>
  <c r="H1295" i="1"/>
  <c r="G1295" i="1"/>
  <c r="G1297" i="1"/>
  <c r="H1292" i="1"/>
  <c r="H1291" i="1"/>
  <c r="H1251" i="1"/>
  <c r="G1292" i="1"/>
  <c r="G1291" i="1"/>
  <c r="E305" i="9"/>
  <c r="B305" i="9" s="1"/>
  <c r="E304" i="9"/>
  <c r="B304" i="9" s="1"/>
  <c r="D1201" i="1"/>
  <c r="G1201" i="1" s="1"/>
  <c r="E337" i="9"/>
  <c r="B337" i="9" s="1"/>
  <c r="E319" i="9"/>
  <c r="B319" i="9" s="1"/>
  <c r="G1184" i="1"/>
  <c r="G1176" i="1"/>
  <c r="G1179" i="1"/>
  <c r="F171" i="5"/>
  <c r="G1172" i="1"/>
  <c r="G1167" i="1"/>
  <c r="E312" i="9"/>
  <c r="B312" i="9" s="1"/>
  <c r="G1087" i="1"/>
  <c r="G1092" i="1"/>
  <c r="G1057" i="1"/>
  <c r="G1055" i="1"/>
  <c r="G1050" i="1"/>
  <c r="G1052" i="1"/>
  <c r="G1039" i="1"/>
  <c r="G1035" i="1"/>
  <c r="H1034" i="1"/>
  <c r="F29" i="5"/>
  <c r="H1030" i="1"/>
  <c r="G1029" i="1"/>
  <c r="G1027" i="1"/>
  <c r="H1026" i="1"/>
  <c r="G1021" i="1"/>
  <c r="F13" i="5"/>
  <c r="H1018" i="1"/>
  <c r="G1013" i="1"/>
  <c r="H1541" i="1"/>
  <c r="G1585" i="1"/>
  <c r="G1593" i="1"/>
  <c r="C1604" i="1"/>
  <c r="E320" i="9"/>
  <c r="B320" i="9" s="1"/>
  <c r="E307" i="9"/>
  <c r="B307" i="9" s="1"/>
  <c r="E36" i="9"/>
  <c r="B36" i="9" s="1"/>
  <c r="E324" i="9"/>
  <c r="B324" i="9" s="1"/>
  <c r="C1681" i="1"/>
  <c r="G1681" i="1" s="1"/>
  <c r="G1684" i="1"/>
  <c r="E5" i="7"/>
  <c r="D1539" i="1"/>
  <c r="H1539" i="1" s="1"/>
  <c r="G1542" i="1"/>
  <c r="I1542" i="1" s="1"/>
  <c r="J1542" i="1"/>
  <c r="G735" i="1"/>
  <c r="B242" i="9"/>
  <c r="E55" i="9"/>
  <c r="B55" i="9" s="1"/>
  <c r="G731" i="1"/>
  <c r="B239" i="9"/>
  <c r="G726" i="1"/>
  <c r="G636" i="1"/>
  <c r="B296" i="9"/>
  <c r="E26" i="9"/>
  <c r="B26" i="9" s="1"/>
  <c r="G651" i="1"/>
  <c r="G648" i="1"/>
  <c r="G647" i="1"/>
  <c r="G646" i="1"/>
  <c r="G649" i="1"/>
  <c r="G645" i="1"/>
  <c r="F388" i="4"/>
  <c r="E373" i="4"/>
  <c r="D368" i="1" s="1"/>
  <c r="F379" i="4"/>
  <c r="D361" i="1"/>
  <c r="G365" i="1"/>
  <c r="E361" i="4"/>
  <c r="D356" i="1" s="1"/>
  <c r="E308" i="4"/>
  <c r="D303" i="1" s="1"/>
  <c r="G301" i="1"/>
  <c r="G300" i="1"/>
  <c r="G299" i="1"/>
  <c r="D421" i="1"/>
  <c r="H421" i="1" s="1"/>
  <c r="F426" i="4"/>
  <c r="E294" i="9"/>
  <c r="B294" i="9" s="1"/>
  <c r="E648" i="4"/>
  <c r="D642" i="1" s="1"/>
  <c r="G212" i="1"/>
  <c r="H212" i="1"/>
  <c r="G190" i="1"/>
  <c r="H190" i="1"/>
  <c r="F178" i="4"/>
  <c r="E51" i="9"/>
  <c r="B51" i="9" s="1"/>
  <c r="G174" i="1"/>
  <c r="D166" i="1"/>
  <c r="F165" i="4"/>
  <c r="H161" i="1"/>
  <c r="G163" i="1"/>
  <c r="G162" i="1"/>
  <c r="G159" i="1"/>
  <c r="G158" i="1"/>
  <c r="G156" i="1"/>
  <c r="G157" i="1"/>
  <c r="F237" i="9"/>
  <c r="B237" i="9" s="1"/>
  <c r="G154" i="1"/>
  <c r="G152" i="1"/>
  <c r="G150" i="1"/>
  <c r="G151" i="1"/>
  <c r="H147" i="1"/>
  <c r="H122" i="1"/>
  <c r="H124" i="1"/>
  <c r="E125" i="4"/>
  <c r="D121" i="1" s="1"/>
  <c r="H108" i="1"/>
  <c r="H113" i="1"/>
  <c r="F236" i="9"/>
  <c r="B236" i="9" s="1"/>
  <c r="G64" i="1"/>
  <c r="G65" i="1"/>
  <c r="E49" i="4"/>
  <c r="E34" i="9"/>
  <c r="B34" i="9" s="1"/>
  <c r="E311" i="9"/>
  <c r="B311" i="9" s="1"/>
  <c r="E326" i="9"/>
  <c r="B326" i="9" s="1"/>
  <c r="G522" i="1"/>
  <c r="G524" i="1"/>
  <c r="H524" i="1"/>
  <c r="G526" i="1"/>
  <c r="H526" i="1"/>
  <c r="G528" i="1"/>
  <c r="H528" i="1"/>
  <c r="G530" i="1"/>
  <c r="H530" i="1"/>
  <c r="G532" i="1"/>
  <c r="H532" i="1"/>
  <c r="G534" i="1"/>
  <c r="H534" i="1"/>
  <c r="G536" i="1"/>
  <c r="H536" i="1"/>
  <c r="G538" i="1"/>
  <c r="H538" i="1"/>
  <c r="G540" i="1"/>
  <c r="H540" i="1"/>
  <c r="G542" i="1"/>
  <c r="H542" i="1"/>
  <c r="G544" i="1"/>
  <c r="H544" i="1"/>
  <c r="G546" i="1"/>
  <c r="H546" i="1"/>
  <c r="G548" i="1"/>
  <c r="H548" i="1"/>
  <c r="G550" i="1"/>
  <c r="H550" i="1"/>
  <c r="G552" i="1"/>
  <c r="H552" i="1"/>
  <c r="G554" i="1"/>
  <c r="H554" i="1"/>
  <c r="G556" i="1"/>
  <c r="H556" i="1"/>
  <c r="G558" i="1"/>
  <c r="H558" i="1"/>
  <c r="G560" i="1"/>
  <c r="H560" i="1"/>
  <c r="G562" i="1"/>
  <c r="H562" i="1"/>
  <c r="G564" i="1"/>
  <c r="H564" i="1"/>
  <c r="G566" i="1"/>
  <c r="H566" i="1"/>
  <c r="G568" i="1"/>
  <c r="H568" i="1"/>
  <c r="G570" i="1"/>
  <c r="H570" i="1"/>
  <c r="G572" i="1"/>
  <c r="H572" i="1"/>
  <c r="G574" i="1"/>
  <c r="H574" i="1"/>
  <c r="G576" i="1"/>
  <c r="H576" i="1"/>
  <c r="G578" i="1"/>
  <c r="H578" i="1"/>
  <c r="G580" i="1"/>
  <c r="H580" i="1"/>
  <c r="G582" i="1"/>
  <c r="H582" i="1"/>
  <c r="G584" i="1"/>
  <c r="H584" i="1"/>
  <c r="G586" i="1"/>
  <c r="H586" i="1"/>
  <c r="G588" i="1"/>
  <c r="H588" i="1"/>
  <c r="G590" i="1"/>
  <c r="H590" i="1"/>
  <c r="G592" i="1"/>
  <c r="H592" i="1"/>
  <c r="G594" i="1"/>
  <c r="H594" i="1"/>
  <c r="G596" i="1"/>
  <c r="H596" i="1"/>
  <c r="G598" i="1"/>
  <c r="H598" i="1"/>
  <c r="G600" i="1"/>
  <c r="H600" i="1"/>
  <c r="G602" i="1"/>
  <c r="H602" i="1"/>
  <c r="G604" i="1"/>
  <c r="H604" i="1"/>
  <c r="G606" i="1"/>
  <c r="H606" i="1"/>
  <c r="G608" i="1"/>
  <c r="H608" i="1"/>
  <c r="G610" i="1"/>
  <c r="H610"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3" i="1"/>
  <c r="H523" i="1"/>
  <c r="G525" i="1"/>
  <c r="H525" i="1"/>
  <c r="G527" i="1"/>
  <c r="H527" i="1"/>
  <c r="G531" i="1"/>
  <c r="H531" i="1"/>
  <c r="G533" i="1"/>
  <c r="H533" i="1"/>
  <c r="G535" i="1"/>
  <c r="H535" i="1"/>
  <c r="G537" i="1"/>
  <c r="H537" i="1"/>
  <c r="G539" i="1"/>
  <c r="H539" i="1"/>
  <c r="G541" i="1"/>
  <c r="H541" i="1"/>
  <c r="G543" i="1"/>
  <c r="H543" i="1"/>
  <c r="G545" i="1"/>
  <c r="H545" i="1"/>
  <c r="G547" i="1"/>
  <c r="H547" i="1"/>
  <c r="G549" i="1"/>
  <c r="H549" i="1"/>
  <c r="G551" i="1"/>
  <c r="H551" i="1"/>
  <c r="G553" i="1"/>
  <c r="H553" i="1"/>
  <c r="G555" i="1"/>
  <c r="H555" i="1"/>
  <c r="G557" i="1"/>
  <c r="H557" i="1"/>
  <c r="G559" i="1"/>
  <c r="H559" i="1"/>
  <c r="G561" i="1"/>
  <c r="H561" i="1"/>
  <c r="G563" i="1"/>
  <c r="H563" i="1"/>
  <c r="G567" i="1"/>
  <c r="H567" i="1"/>
  <c r="G569" i="1"/>
  <c r="H569" i="1"/>
  <c r="G571" i="1"/>
  <c r="H571" i="1"/>
  <c r="G573" i="1"/>
  <c r="H573" i="1"/>
  <c r="G575" i="1"/>
  <c r="H575" i="1"/>
  <c r="G577" i="1"/>
  <c r="H577" i="1"/>
  <c r="G579" i="1"/>
  <c r="H579" i="1"/>
  <c r="G581" i="1"/>
  <c r="H581" i="1"/>
  <c r="G583" i="1"/>
  <c r="H583" i="1"/>
  <c r="G585" i="1"/>
  <c r="H585" i="1"/>
  <c r="G587" i="1"/>
  <c r="H587" i="1"/>
  <c r="G589" i="1"/>
  <c r="H589" i="1"/>
  <c r="G593" i="1"/>
  <c r="H593" i="1"/>
  <c r="G595" i="1"/>
  <c r="H595" i="1"/>
  <c r="G597" i="1"/>
  <c r="H597" i="1"/>
  <c r="G599" i="1"/>
  <c r="H599" i="1"/>
  <c r="G601" i="1"/>
  <c r="H601" i="1"/>
  <c r="G603" i="1"/>
  <c r="H603" i="1"/>
  <c r="G605" i="1"/>
  <c r="H605" i="1"/>
  <c r="G607" i="1"/>
  <c r="H607" i="1"/>
  <c r="G609" i="1"/>
  <c r="H609" i="1"/>
  <c r="H611" i="1"/>
  <c r="H612" i="1"/>
  <c r="H613" i="1"/>
  <c r="H614" i="1"/>
  <c r="H615" i="1"/>
  <c r="H616" i="1"/>
  <c r="H617" i="1"/>
  <c r="H618" i="1"/>
  <c r="H619" i="1"/>
  <c r="H620" i="1"/>
  <c r="H621" i="1"/>
  <c r="H622" i="1"/>
  <c r="H623"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3" i="1"/>
  <c r="G805" i="1"/>
  <c r="H807" i="1"/>
  <c r="G809" i="1"/>
  <c r="H811" i="1"/>
  <c r="G813" i="1"/>
  <c r="H815" i="1"/>
  <c r="G817" i="1"/>
  <c r="H819" i="1"/>
  <c r="G821" i="1"/>
  <c r="H823" i="1"/>
  <c r="G825" i="1"/>
  <c r="H827" i="1"/>
  <c r="G829" i="1"/>
  <c r="H831" i="1"/>
  <c r="G833" i="1"/>
  <c r="H835" i="1"/>
  <c r="G837" i="1"/>
  <c r="H839" i="1"/>
  <c r="G841" i="1"/>
  <c r="H843" i="1"/>
  <c r="G845" i="1"/>
  <c r="G847" i="1"/>
  <c r="H849" i="1"/>
  <c r="G854" i="1"/>
  <c r="H854" i="1"/>
  <c r="H855" i="1"/>
  <c r="G863" i="1"/>
  <c r="H865" i="1"/>
  <c r="G870" i="1"/>
  <c r="H870" i="1"/>
  <c r="H871" i="1"/>
  <c r="G879" i="1"/>
  <c r="H881" i="1"/>
  <c r="G886" i="1"/>
  <c r="H886" i="1"/>
  <c r="H887" i="1"/>
  <c r="G895" i="1"/>
  <c r="H897" i="1"/>
  <c r="G902" i="1"/>
  <c r="H902" i="1"/>
  <c r="H903" i="1"/>
  <c r="G911" i="1"/>
  <c r="H913" i="1"/>
  <c r="G918" i="1"/>
  <c r="H918" i="1"/>
  <c r="G927" i="1"/>
  <c r="H929" i="1"/>
  <c r="G934" i="1"/>
  <c r="H934" i="1"/>
  <c r="G943" i="1"/>
  <c r="H945" i="1"/>
  <c r="G950" i="1"/>
  <c r="H950" i="1"/>
  <c r="G959" i="1"/>
  <c r="H961" i="1"/>
  <c r="G966" i="1"/>
  <c r="H966" i="1"/>
  <c r="G975" i="1"/>
  <c r="H977" i="1"/>
  <c r="G982" i="1"/>
  <c r="H982" i="1"/>
  <c r="G999" i="1"/>
  <c r="H999" i="1"/>
  <c r="G850" i="1"/>
  <c r="H850" i="1"/>
  <c r="G866" i="1"/>
  <c r="H866" i="1"/>
  <c r="G882" i="1"/>
  <c r="H882" i="1"/>
  <c r="G898" i="1"/>
  <c r="H898" i="1"/>
  <c r="G914" i="1"/>
  <c r="H914" i="1"/>
  <c r="G930" i="1"/>
  <c r="H930" i="1"/>
  <c r="G946" i="1"/>
  <c r="H946" i="1"/>
  <c r="G962" i="1"/>
  <c r="H962" i="1"/>
  <c r="G978" i="1"/>
  <c r="H978" i="1"/>
  <c r="G987" i="1"/>
  <c r="H987" i="1"/>
  <c r="G1003" i="1"/>
  <c r="H1003" i="1"/>
  <c r="G1019" i="1"/>
  <c r="H1019" i="1"/>
  <c r="G862" i="1"/>
  <c r="H862" i="1"/>
  <c r="G878" i="1"/>
  <c r="H878" i="1"/>
  <c r="G894" i="1"/>
  <c r="H894" i="1"/>
  <c r="G910" i="1"/>
  <c r="H910" i="1"/>
  <c r="G919" i="1"/>
  <c r="G926" i="1"/>
  <c r="H926" i="1"/>
  <c r="G935" i="1"/>
  <c r="G942" i="1"/>
  <c r="H942" i="1"/>
  <c r="G951" i="1"/>
  <c r="G958" i="1"/>
  <c r="H958" i="1"/>
  <c r="G967" i="1"/>
  <c r="G974" i="1"/>
  <c r="H974" i="1"/>
  <c r="G983" i="1"/>
  <c r="G991" i="1"/>
  <c r="H991" i="1"/>
  <c r="G1007" i="1"/>
  <c r="H1007" i="1"/>
  <c r="G1015" i="1"/>
  <c r="H1015" i="1"/>
  <c r="G802" i="1"/>
  <c r="G806" i="1"/>
  <c r="G810" i="1"/>
  <c r="G814" i="1"/>
  <c r="G818" i="1"/>
  <c r="G822" i="1"/>
  <c r="G826" i="1"/>
  <c r="G830" i="1"/>
  <c r="G834" i="1"/>
  <c r="G838" i="1"/>
  <c r="G842" i="1"/>
  <c r="G846" i="1"/>
  <c r="H853" i="1"/>
  <c r="G858" i="1"/>
  <c r="H858" i="1"/>
  <c r="H859" i="1"/>
  <c r="H869" i="1"/>
  <c r="G874" i="1"/>
  <c r="H874" i="1"/>
  <c r="H875" i="1"/>
  <c r="H885" i="1"/>
  <c r="G890" i="1"/>
  <c r="H890" i="1"/>
  <c r="H891" i="1"/>
  <c r="H901" i="1"/>
  <c r="G906" i="1"/>
  <c r="H906" i="1"/>
  <c r="H907" i="1"/>
  <c r="H917" i="1"/>
  <c r="G922" i="1"/>
  <c r="H922" i="1"/>
  <c r="H923" i="1"/>
  <c r="H933" i="1"/>
  <c r="G938" i="1"/>
  <c r="H938" i="1"/>
  <c r="H939" i="1"/>
  <c r="H949" i="1"/>
  <c r="G954" i="1"/>
  <c r="H954" i="1"/>
  <c r="H955" i="1"/>
  <c r="H965" i="1"/>
  <c r="G970" i="1"/>
  <c r="H970" i="1"/>
  <c r="H971" i="1"/>
  <c r="H981" i="1"/>
  <c r="G986" i="1"/>
  <c r="H986" i="1"/>
  <c r="G995" i="1"/>
  <c r="H995"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H990" i="1"/>
  <c r="G992" i="1"/>
  <c r="H994" i="1"/>
  <c r="G996" i="1"/>
  <c r="H998" i="1"/>
  <c r="G1000" i="1"/>
  <c r="H1002" i="1"/>
  <c r="G1004" i="1"/>
  <c r="H1006" i="1"/>
  <c r="G1008" i="1"/>
  <c r="H1010" i="1"/>
  <c r="H1014" i="1"/>
  <c r="G1016" i="1"/>
  <c r="G1020" i="1"/>
  <c r="G1024" i="1"/>
  <c r="G1028" i="1"/>
  <c r="G1032" i="1"/>
  <c r="G1036" i="1"/>
  <c r="H1042" i="1"/>
  <c r="H1046" i="1"/>
  <c r="H1050" i="1"/>
  <c r="H1054" i="1"/>
  <c r="H1058" i="1"/>
  <c r="H1062" i="1"/>
  <c r="H1066" i="1"/>
  <c r="H1070" i="1"/>
  <c r="H1077" i="1"/>
  <c r="H1081" i="1"/>
  <c r="H1085" i="1"/>
  <c r="H1089" i="1"/>
  <c r="H1096" i="1"/>
  <c r="G1101" i="1"/>
  <c r="H1101" i="1"/>
  <c r="G1104" i="1"/>
  <c r="H1104" i="1"/>
  <c r="G1109" i="1"/>
  <c r="H1109" i="1"/>
  <c r="G1112" i="1"/>
  <c r="H1112" i="1"/>
  <c r="G1117" i="1"/>
  <c r="H1117" i="1"/>
  <c r="G1120" i="1"/>
  <c r="H1120" i="1"/>
  <c r="G1125" i="1"/>
  <c r="H1125" i="1"/>
  <c r="G1128" i="1"/>
  <c r="H1128" i="1"/>
  <c r="G1133" i="1"/>
  <c r="H1133" i="1"/>
  <c r="G1136" i="1"/>
  <c r="H1136" i="1"/>
  <c r="G1141" i="1"/>
  <c r="H1141" i="1"/>
  <c r="G1144" i="1"/>
  <c r="H1144" i="1"/>
  <c r="G1149" i="1"/>
  <c r="H1149" i="1"/>
  <c r="G1157" i="1"/>
  <c r="H1157" i="1"/>
  <c r="G1173" i="1"/>
  <c r="H1173" i="1"/>
  <c r="G1185" i="1"/>
  <c r="H1185" i="1"/>
  <c r="G1161" i="1"/>
  <c r="H1161" i="1"/>
  <c r="G1177" i="1"/>
  <c r="H1177" i="1"/>
  <c r="G1189" i="1"/>
  <c r="H1189" i="1"/>
  <c r="G1018" i="1"/>
  <c r="G1022" i="1"/>
  <c r="G1026" i="1"/>
  <c r="G1030" i="1"/>
  <c r="G1034" i="1"/>
  <c r="G1038" i="1"/>
  <c r="G1100" i="1"/>
  <c r="H1100" i="1"/>
  <c r="G1105" i="1"/>
  <c r="H1105" i="1"/>
  <c r="G1108" i="1"/>
  <c r="H1108" i="1"/>
  <c r="G1113" i="1"/>
  <c r="H1113" i="1"/>
  <c r="G1116" i="1"/>
  <c r="H1116" i="1"/>
  <c r="G1121" i="1"/>
  <c r="H1121" i="1"/>
  <c r="G1129" i="1"/>
  <c r="H1129" i="1"/>
  <c r="G1132" i="1"/>
  <c r="H1132" i="1"/>
  <c r="G1137" i="1"/>
  <c r="H1137" i="1"/>
  <c r="G1140" i="1"/>
  <c r="H1140" i="1"/>
  <c r="G1145" i="1"/>
  <c r="H1145" i="1"/>
  <c r="G1148" i="1"/>
  <c r="H1148" i="1"/>
  <c r="G1153" i="1"/>
  <c r="H1153" i="1"/>
  <c r="G1165" i="1"/>
  <c r="H1165" i="1"/>
  <c r="G1193" i="1"/>
  <c r="H1193" i="1"/>
  <c r="G1198" i="1"/>
  <c r="H1198" i="1"/>
  <c r="H1023" i="1"/>
  <c r="H1027" i="1"/>
  <c r="H1031" i="1"/>
  <c r="H1035" i="1"/>
  <c r="H1039" i="1"/>
  <c r="H1043" i="1"/>
  <c r="H1047" i="1"/>
  <c r="H1051" i="1"/>
  <c r="H1055" i="1"/>
  <c r="H1059" i="1"/>
  <c r="H1063" i="1"/>
  <c r="H1067" i="1"/>
  <c r="H1071" i="1"/>
  <c r="H1078" i="1"/>
  <c r="H1082" i="1"/>
  <c r="H1086" i="1"/>
  <c r="H1090" i="1"/>
  <c r="H1097" i="1"/>
  <c r="G1169" i="1"/>
  <c r="H1169" i="1"/>
  <c r="G1202" i="1"/>
  <c r="H1202" i="1"/>
  <c r="H1197" i="1"/>
  <c r="H1201" i="1"/>
  <c r="H1205" i="1"/>
  <c r="G1208" i="1"/>
  <c r="G1212" i="1"/>
  <c r="G1216" i="1"/>
  <c r="G1220" i="1"/>
  <c r="G1224" i="1"/>
  <c r="G1228" i="1"/>
  <c r="G1232" i="1"/>
  <c r="G1236" i="1"/>
  <c r="G1240" i="1"/>
  <c r="G1244" i="1"/>
  <c r="G1248" i="1"/>
  <c r="G1252" i="1"/>
  <c r="G1256" i="1"/>
  <c r="G1257" i="1"/>
  <c r="G1258" i="1"/>
  <c r="G1259" i="1"/>
  <c r="G1260" i="1"/>
  <c r="G1261" i="1"/>
  <c r="G1262" i="1"/>
  <c r="G1263" i="1"/>
  <c r="G1264" i="1"/>
  <c r="G1265" i="1"/>
  <c r="G1266" i="1"/>
  <c r="G1267" i="1"/>
  <c r="G1268" i="1"/>
  <c r="G1269" i="1"/>
  <c r="G1270" i="1"/>
  <c r="G1271" i="1"/>
  <c r="G1272" i="1"/>
  <c r="G1273" i="1"/>
  <c r="G1274" i="1"/>
  <c r="G1275" i="1"/>
  <c r="G1276" i="1"/>
  <c r="G1277" i="1"/>
  <c r="F7" i="4"/>
  <c r="G1102" i="1"/>
  <c r="G1106" i="1"/>
  <c r="G1110" i="1"/>
  <c r="G1114" i="1"/>
  <c r="G1118" i="1"/>
  <c r="G1122" i="1"/>
  <c r="G1126" i="1"/>
  <c r="G1130" i="1"/>
  <c r="G1134" i="1"/>
  <c r="G1138" i="1"/>
  <c r="G1142" i="1"/>
  <c r="G1146" i="1"/>
  <c r="G1150" i="1"/>
  <c r="G1154" i="1"/>
  <c r="H1156" i="1"/>
  <c r="G1158" i="1"/>
  <c r="H1160" i="1"/>
  <c r="G1162" i="1"/>
  <c r="H1164" i="1"/>
  <c r="G1166" i="1"/>
  <c r="H1168" i="1"/>
  <c r="G1170" i="1"/>
  <c r="H1172" i="1"/>
  <c r="G1174" i="1"/>
  <c r="H1176" i="1"/>
  <c r="G1178" i="1"/>
  <c r="G1182" i="1"/>
  <c r="H1184" i="1"/>
  <c r="G1186" i="1"/>
  <c r="H1188" i="1"/>
  <c r="G1190" i="1"/>
  <c r="H1192" i="1"/>
  <c r="G1194" i="1"/>
  <c r="H1196" i="1"/>
  <c r="H1200" i="1"/>
  <c r="H1204" i="1"/>
  <c r="G1211" i="1"/>
  <c r="G1215" i="1"/>
  <c r="G1219" i="1"/>
  <c r="G1223" i="1"/>
  <c r="G1227" i="1"/>
  <c r="G1231" i="1"/>
  <c r="G1235" i="1"/>
  <c r="G1239" i="1"/>
  <c r="G1243" i="1"/>
  <c r="G1247" i="1"/>
  <c r="G1251" i="1"/>
  <c r="H1316" i="1"/>
  <c r="G1316" i="1"/>
  <c r="H1324" i="1"/>
  <c r="G1324" i="1"/>
  <c r="G1520" i="1"/>
  <c r="H1520" i="1"/>
  <c r="H1559" i="1"/>
  <c r="G1559" i="1"/>
  <c r="I1559" i="1" s="1"/>
  <c r="J1559" i="1"/>
  <c r="G1586" i="1"/>
  <c r="H1586" i="1"/>
  <c r="H1599" i="1"/>
  <c r="G1599" i="1"/>
  <c r="H1604" i="1"/>
  <c r="G1604" i="1"/>
  <c r="F432" i="4"/>
  <c r="D431" i="4"/>
  <c r="H1206" i="1"/>
  <c r="G1209" i="1"/>
  <c r="G1213" i="1"/>
  <c r="G1217" i="1"/>
  <c r="G1221" i="1"/>
  <c r="G1225" i="1"/>
  <c r="G1229" i="1"/>
  <c r="G1233" i="1"/>
  <c r="G1237" i="1"/>
  <c r="G1241" i="1"/>
  <c r="G1245" i="1"/>
  <c r="G1249" i="1"/>
  <c r="G1253" i="1"/>
  <c r="H1320" i="1"/>
  <c r="G1320" i="1"/>
  <c r="H1551" i="1"/>
  <c r="G1551" i="1"/>
  <c r="I1551" i="1" s="1"/>
  <c r="J1551" i="1"/>
  <c r="J1569" i="1"/>
  <c r="H1569" i="1"/>
  <c r="G1569" i="1"/>
  <c r="I1569" i="1" s="1"/>
  <c r="G1512" i="1"/>
  <c r="H1512" i="1"/>
  <c r="G1532" i="1"/>
  <c r="H1532" i="1"/>
  <c r="G1540" i="1"/>
  <c r="H1540" i="1"/>
  <c r="H1583" i="1"/>
  <c r="G1583" i="1"/>
  <c r="H1588" i="1"/>
  <c r="G1588" i="1"/>
  <c r="G1602" i="1"/>
  <c r="H1602" i="1"/>
  <c r="G1618" i="1"/>
  <c r="H1618" i="1"/>
  <c r="E153" i="4"/>
  <c r="H24" i="9" s="1"/>
  <c r="F154" i="4"/>
  <c r="F362" i="4"/>
  <c r="D361" i="4"/>
  <c r="F536" i="4"/>
  <c r="G1318" i="1"/>
  <c r="G1322" i="1"/>
  <c r="G1326" i="1"/>
  <c r="G1516" i="1"/>
  <c r="H1516" i="1"/>
  <c r="H1529" i="1"/>
  <c r="G1536" i="1"/>
  <c r="H1536" i="1"/>
  <c r="I1544" i="1"/>
  <c r="G1564" i="1"/>
  <c r="I1564" i="1" s="1"/>
  <c r="G1574" i="1"/>
  <c r="J1580" i="1"/>
  <c r="H1580" i="1"/>
  <c r="G1580" i="1"/>
  <c r="I1580" i="1" s="1"/>
  <c r="H1591" i="1"/>
  <c r="G1591" i="1"/>
  <c r="H1596" i="1"/>
  <c r="G1596" i="1"/>
  <c r="G1610" i="1"/>
  <c r="H1610" i="1"/>
  <c r="H1615" i="1"/>
  <c r="G1615" i="1"/>
  <c r="F194" i="4"/>
  <c r="D164" i="4"/>
  <c r="H1517" i="1"/>
  <c r="G1524" i="1"/>
  <c r="H1524" i="1"/>
  <c r="G1528" i="1"/>
  <c r="H1528" i="1"/>
  <c r="H1545" i="1"/>
  <c r="I1552" i="1"/>
  <c r="H1555" i="1"/>
  <c r="G1555" i="1"/>
  <c r="I1560" i="1"/>
  <c r="H1563" i="1"/>
  <c r="G1563" i="1"/>
  <c r="J1565" i="1"/>
  <c r="H1565" i="1"/>
  <c r="G1565" i="1"/>
  <c r="J1575" i="1"/>
  <c r="H1575" i="1"/>
  <c r="G1575" i="1"/>
  <c r="G1594" i="1"/>
  <c r="H1594" i="1"/>
  <c r="H1607" i="1"/>
  <c r="G1607" i="1"/>
  <c r="H1612" i="1"/>
  <c r="G1612" i="1"/>
  <c r="H1620" i="1"/>
  <c r="G1620" i="1"/>
  <c r="G1511" i="1"/>
  <c r="G1515" i="1"/>
  <c r="G1519" i="1"/>
  <c r="G1523" i="1"/>
  <c r="G1527" i="1"/>
  <c r="G1531" i="1"/>
  <c r="G1535" i="1"/>
  <c r="G1539" i="1"/>
  <c r="G1543" i="1"/>
  <c r="J1543" i="1"/>
  <c r="G1547" i="1"/>
  <c r="G1550" i="1"/>
  <c r="I1550" i="1" s="1"/>
  <c r="G1554" i="1"/>
  <c r="I1554" i="1" s="1"/>
  <c r="G1562" i="1"/>
  <c r="I1562" i="1" s="1"/>
  <c r="H1566" i="1"/>
  <c r="J1566" i="1"/>
  <c r="H1567" i="1"/>
  <c r="I1567" i="1" s="1"/>
  <c r="H1570" i="1"/>
  <c r="J1570" i="1"/>
  <c r="H1573" i="1"/>
  <c r="I1573" i="1" s="1"/>
  <c r="H1576" i="1"/>
  <c r="J1576" i="1"/>
  <c r="H1578" i="1"/>
  <c r="I1578" i="1" s="1"/>
  <c r="H1581" i="1"/>
  <c r="J1581" i="1"/>
  <c r="F141" i="4"/>
  <c r="D140" i="4"/>
  <c r="F222" i="4"/>
  <c r="D221" i="4"/>
  <c r="I1546" i="1"/>
  <c r="J1549" i="1"/>
  <c r="J1553" i="1"/>
  <c r="J1557" i="1"/>
  <c r="J1561" i="1"/>
  <c r="H1622"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F216" i="4"/>
  <c r="E202" i="4"/>
  <c r="D198" i="1" s="1"/>
  <c r="F492" i="4"/>
  <c r="D491" i="4"/>
  <c r="H1511" i="1"/>
  <c r="G1513" i="1"/>
  <c r="H1515" i="1"/>
  <c r="G1517" i="1"/>
  <c r="G1521" i="1"/>
  <c r="G1529" i="1"/>
  <c r="G1533" i="1"/>
  <c r="G1541" i="1"/>
  <c r="J1541" i="1"/>
  <c r="H1543" i="1"/>
  <c r="G1545" i="1"/>
  <c r="J1545" i="1"/>
  <c r="H1547" i="1"/>
  <c r="H1556" i="1"/>
  <c r="H1564" i="1"/>
  <c r="J1564" i="1"/>
  <c r="G1566" i="1"/>
  <c r="I1566" i="1" s="1"/>
  <c r="H1568" i="1"/>
  <c r="I1568" i="1" s="1"/>
  <c r="J1568" i="1"/>
  <c r="G1570" i="1"/>
  <c r="H1574" i="1"/>
  <c r="J1574" i="1"/>
  <c r="G1576" i="1"/>
  <c r="H1579" i="1"/>
  <c r="I1579" i="1" s="1"/>
  <c r="J1579" i="1"/>
  <c r="G1581" i="1"/>
  <c r="I1581" i="1" s="1"/>
  <c r="H1582" i="1"/>
  <c r="G1587" i="1"/>
  <c r="H1590" i="1"/>
  <c r="G1595" i="1"/>
  <c r="H1598" i="1"/>
  <c r="G1603" i="1"/>
  <c r="H1606" i="1"/>
  <c r="G1611" i="1"/>
  <c r="E535" i="4"/>
  <c r="E69" i="5"/>
  <c r="F8" i="5"/>
  <c r="F480" i="4"/>
  <c r="D479" i="4"/>
  <c r="E491" i="4"/>
  <c r="D485" i="1" s="1"/>
  <c r="D203" i="5"/>
  <c r="F204" i="5"/>
  <c r="F255" i="5"/>
  <c r="E82" i="4"/>
  <c r="D78" i="1" s="1"/>
  <c r="E230" i="4"/>
  <c r="D226" i="1" s="1"/>
  <c r="F309" i="4"/>
  <c r="F327" i="4"/>
  <c r="D321" i="4"/>
  <c r="F355" i="4"/>
  <c r="D354" i="4"/>
  <c r="D647" i="4"/>
  <c r="D466" i="4"/>
  <c r="E479" i="4"/>
  <c r="D473" i="1" s="1"/>
  <c r="D648" i="4"/>
  <c r="H314" i="9"/>
  <c r="E314" i="9" s="1"/>
  <c r="B314" i="9" s="1"/>
  <c r="E88" i="5"/>
  <c r="D1093" i="1" s="1"/>
  <c r="H1093" i="1" s="1"/>
  <c r="G315" i="9"/>
  <c r="G316" i="9"/>
  <c r="D147" i="5"/>
  <c r="F150" i="5"/>
  <c r="G336" i="9"/>
  <c r="E336" i="9" s="1"/>
  <c r="B336" i="9" s="1"/>
  <c r="F178" i="5"/>
  <c r="E251" i="5"/>
  <c r="F252" i="5"/>
  <c r="E106" i="4"/>
  <c r="D102" i="1" s="1"/>
  <c r="F129" i="4"/>
  <c r="E164" i="4"/>
  <c r="D160" i="1" s="1"/>
  <c r="F208" i="4"/>
  <c r="D202" i="4"/>
  <c r="F407" i="4"/>
  <c r="D406" i="4"/>
  <c r="F428" i="4"/>
  <c r="E522" i="4"/>
  <c r="D516" i="1" s="1"/>
  <c r="D571" i="4"/>
  <c r="D535" i="4" s="1"/>
  <c r="F598" i="4"/>
  <c r="D597" i="4"/>
  <c r="E12" i="5"/>
  <c r="D1017" i="1" s="1"/>
  <c r="F120" i="5"/>
  <c r="D119" i="5"/>
  <c r="E141" i="6"/>
  <c r="D5" i="7"/>
  <c r="H316" i="9"/>
  <c r="H315" i="9"/>
  <c r="F277" i="5"/>
  <c r="D274" i="5"/>
  <c r="D35" i="6"/>
  <c r="F36" i="6"/>
  <c r="D12" i="5"/>
  <c r="D7" i="5" s="1"/>
  <c r="D70" i="5"/>
  <c r="G339" i="9"/>
  <c r="E339" i="9" s="1"/>
  <c r="B339" i="9" s="1"/>
  <c r="F219" i="5"/>
  <c r="F5" i="6"/>
  <c r="E35" i="6"/>
  <c r="D114" i="6"/>
  <c r="D129" i="6"/>
  <c r="F130" i="6"/>
  <c r="D44" i="8"/>
  <c r="E177" i="5"/>
  <c r="B74" i="9"/>
  <c r="E77" i="9"/>
  <c r="B77" i="9" s="1"/>
  <c r="B82" i="9"/>
  <c r="E85" i="9"/>
  <c r="B85" i="9" s="1"/>
  <c r="B90" i="9"/>
  <c r="E93" i="9"/>
  <c r="B93" i="9" s="1"/>
  <c r="B98" i="9"/>
  <c r="H310" i="9"/>
  <c r="G310" i="9"/>
  <c r="E310" i="9" s="1"/>
  <c r="B310" i="9" s="1"/>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80" i="9"/>
  <c r="E180" i="9" s="1"/>
  <c r="B180" i="9" s="1"/>
  <c r="H179" i="9"/>
  <c r="G179" i="9"/>
  <c r="G178" i="9"/>
  <c r="E178" i="9" s="1"/>
  <c r="B178" i="9" s="1"/>
  <c r="G177" i="9"/>
  <c r="E177" i="9" s="1"/>
  <c r="B177" i="9" s="1"/>
  <c r="G176" i="9"/>
  <c r="E176" i="9" s="1"/>
  <c r="B176" i="9" s="1"/>
  <c r="G175" i="9"/>
  <c r="E175" i="9" s="1"/>
  <c r="B175" i="9" s="1"/>
  <c r="G174" i="9"/>
  <c r="E174" i="9" s="1"/>
  <c r="B174" i="9" s="1"/>
  <c r="I10" i="9"/>
  <c r="B109" i="9"/>
  <c r="B117" i="9"/>
  <c r="B125" i="9"/>
  <c r="B133" i="9"/>
  <c r="B276" i="9"/>
  <c r="B284" i="9"/>
  <c r="B250" i="9"/>
  <c r="F253" i="9"/>
  <c r="B253" i="9" s="1"/>
  <c r="B258" i="9"/>
  <c r="F261" i="9"/>
  <c r="B261" i="9" s="1"/>
  <c r="F269" i="9"/>
  <c r="B269" i="9" s="1"/>
  <c r="F277" i="9"/>
  <c r="B277" i="9" s="1"/>
  <c r="F285" i="9"/>
  <c r="B285" i="9" s="1"/>
  <c r="B290" i="9"/>
  <c r="H19" i="9" l="1"/>
  <c r="E19" i="9" s="1"/>
  <c r="B19" i="9" s="1"/>
  <c r="E315" i="9"/>
  <c r="B315" i="9" s="1"/>
  <c r="I1541" i="1"/>
  <c r="H1681" i="1"/>
  <c r="I33" i="3"/>
  <c r="D1538" i="1"/>
  <c r="E360" i="4"/>
  <c r="E418" i="4" s="1"/>
  <c r="D413" i="1" s="1"/>
  <c r="G368" i="1"/>
  <c r="H368" i="1"/>
  <c r="F373" i="4"/>
  <c r="H361" i="1"/>
  <c r="G361" i="1"/>
  <c r="G421" i="1"/>
  <c r="G166" i="1"/>
  <c r="H166" i="1"/>
  <c r="G24" i="9"/>
  <c r="F125" i="4"/>
  <c r="G121" i="1"/>
  <c r="H121" i="1"/>
  <c r="D45" i="1"/>
  <c r="F49" i="4"/>
  <c r="D6" i="5"/>
  <c r="H22" i="3"/>
  <c r="C1012" i="1"/>
  <c r="F535" i="4"/>
  <c r="D640" i="4"/>
  <c r="C529" i="1"/>
  <c r="F228" i="9"/>
  <c r="B228" i="9" s="1"/>
  <c r="I28" i="3"/>
  <c r="D1431" i="1"/>
  <c r="F119" i="5"/>
  <c r="C1124" i="1"/>
  <c r="F406" i="4"/>
  <c r="C401" i="1"/>
  <c r="I25" i="3"/>
  <c r="D1255" i="1"/>
  <c r="F466" i="4"/>
  <c r="C460" i="1"/>
  <c r="F321" i="4"/>
  <c r="C316" i="1"/>
  <c r="H226" i="1"/>
  <c r="G226" i="1"/>
  <c r="F479" i="4"/>
  <c r="C473" i="1"/>
  <c r="I1576" i="1"/>
  <c r="I1545" i="1"/>
  <c r="F140" i="4"/>
  <c r="C136" i="1"/>
  <c r="I1575" i="1"/>
  <c r="I1565" i="1"/>
  <c r="D430" i="4"/>
  <c r="F431" i="4"/>
  <c r="C425" i="1"/>
  <c r="D6" i="4"/>
  <c r="F35" i="6"/>
  <c r="H28" i="3"/>
  <c r="C1431" i="1"/>
  <c r="F571" i="4"/>
  <c r="C565" i="1"/>
  <c r="F147" i="5"/>
  <c r="C1152" i="1"/>
  <c r="F647" i="4"/>
  <c r="C641" i="1"/>
  <c r="H78" i="1"/>
  <c r="G78" i="1"/>
  <c r="G338" i="9"/>
  <c r="E338" i="9" s="1"/>
  <c r="B338" i="9" s="1"/>
  <c r="F203" i="5"/>
  <c r="C1207" i="1"/>
  <c r="E24" i="9"/>
  <c r="E6" i="4"/>
  <c r="I1574" i="1"/>
  <c r="G1093" i="1"/>
  <c r="K1481" i="9"/>
  <c r="G344" i="9"/>
  <c r="E344" i="9" s="1"/>
  <c r="B344" i="9" s="1"/>
  <c r="C1621" i="1"/>
  <c r="I39" i="3"/>
  <c r="F129" i="6"/>
  <c r="C1525" i="1"/>
  <c r="D141" i="6"/>
  <c r="D69" i="5"/>
  <c r="F70" i="5"/>
  <c r="C1075" i="1"/>
  <c r="F274" i="5"/>
  <c r="C1278" i="1"/>
  <c r="G346" i="9"/>
  <c r="E346" i="9" s="1"/>
  <c r="H33" i="3"/>
  <c r="C1538" i="1"/>
  <c r="H516" i="1"/>
  <c r="G516" i="1"/>
  <c r="F202" i="4"/>
  <c r="C198" i="1"/>
  <c r="H102" i="1"/>
  <c r="G102" i="1"/>
  <c r="D177" i="5"/>
  <c r="E316" i="9"/>
  <c r="B316" i="9" s="1"/>
  <c r="F648" i="4"/>
  <c r="C642" i="1"/>
  <c r="F354" i="4"/>
  <c r="C349" i="1"/>
  <c r="D308" i="4"/>
  <c r="D251" i="5"/>
  <c r="E7" i="5"/>
  <c r="D355" i="1"/>
  <c r="I23" i="3"/>
  <c r="D1074" i="1"/>
  <c r="F221" i="4"/>
  <c r="C217" i="1"/>
  <c r="F106" i="4"/>
  <c r="F361" i="4"/>
  <c r="D360" i="4"/>
  <c r="C356" i="1"/>
  <c r="E152" i="4"/>
  <c r="D149" i="1"/>
  <c r="E179" i="9"/>
  <c r="B179" i="9" s="1"/>
  <c r="E176" i="5"/>
  <c r="D1180" i="1" s="1"/>
  <c r="I24" i="3"/>
  <c r="D1181" i="1"/>
  <c r="G343" i="9"/>
  <c r="E343" i="9" s="1"/>
  <c r="F114" i="6"/>
  <c r="H30" i="3"/>
  <c r="C1510" i="1"/>
  <c r="G348" i="9"/>
  <c r="E348" i="9" s="1"/>
  <c r="F12" i="5"/>
  <c r="C1017" i="1"/>
  <c r="I31" i="3"/>
  <c r="D1537" i="1"/>
  <c r="F597" i="4"/>
  <c r="C591" i="1"/>
  <c r="D529" i="1"/>
  <c r="I1570" i="1"/>
  <c r="F491" i="4"/>
  <c r="C485" i="1"/>
  <c r="F153" i="4"/>
  <c r="I1543" i="1"/>
  <c r="F164" i="4"/>
  <c r="D152" i="4"/>
  <c r="C160" i="1"/>
  <c r="E430" i="4"/>
  <c r="E640" i="4" s="1"/>
  <c r="D634" i="1" s="1"/>
  <c r="E417" i="4" l="1"/>
  <c r="D412" i="1" s="1"/>
  <c r="H45" i="1"/>
  <c r="G45" i="1"/>
  <c r="B346" i="9"/>
  <c r="E345" i="9"/>
  <c r="I10" i="3" s="1"/>
  <c r="G160" i="1"/>
  <c r="H160" i="1"/>
  <c r="E342" i="9"/>
  <c r="B343" i="9"/>
  <c r="F152" i="4"/>
  <c r="D299" i="4"/>
  <c r="H18" i="3"/>
  <c r="C148" i="1"/>
  <c r="H485" i="1"/>
  <c r="G485" i="1"/>
  <c r="G1510" i="1"/>
  <c r="H1510" i="1"/>
  <c r="G149" i="1"/>
  <c r="H149" i="1"/>
  <c r="E6" i="5"/>
  <c r="G306" i="9" s="1"/>
  <c r="E306" i="9" s="1"/>
  <c r="B306" i="9" s="1"/>
  <c r="I22" i="3"/>
  <c r="D1012" i="1"/>
  <c r="H1012" i="1" s="1"/>
  <c r="D176" i="5"/>
  <c r="G299" i="9" s="1"/>
  <c r="F177" i="5"/>
  <c r="H24" i="3"/>
  <c r="C1181" i="1"/>
  <c r="G1075" i="1"/>
  <c r="H1075" i="1"/>
  <c r="G1525" i="1"/>
  <c r="H1525" i="1"/>
  <c r="E422" i="4"/>
  <c r="I17" i="3"/>
  <c r="D2" i="1"/>
  <c r="D639" i="4"/>
  <c r="F430" i="4"/>
  <c r="C424" i="1"/>
  <c r="G529" i="1"/>
  <c r="H529" i="1"/>
  <c r="H1431" i="1"/>
  <c r="G1431" i="1"/>
  <c r="H9" i="3"/>
  <c r="G1017" i="1"/>
  <c r="H1017" i="1"/>
  <c r="F251" i="5"/>
  <c r="H25" i="3"/>
  <c r="C1255" i="1"/>
  <c r="G642" i="1"/>
  <c r="H642" i="1"/>
  <c r="B24" i="9"/>
  <c r="D300" i="4"/>
  <c r="D422" i="4"/>
  <c r="F6" i="4"/>
  <c r="H17" i="3"/>
  <c r="C2" i="1"/>
  <c r="H460" i="1"/>
  <c r="G460" i="1"/>
  <c r="H401" i="1"/>
  <c r="G401" i="1"/>
  <c r="F640" i="4"/>
  <c r="C634" i="1"/>
  <c r="C1011" i="1"/>
  <c r="E639" i="4"/>
  <c r="D633" i="1" s="1"/>
  <c r="D424" i="1"/>
  <c r="H356" i="1"/>
  <c r="G356" i="1"/>
  <c r="G217" i="1"/>
  <c r="H217" i="1"/>
  <c r="D417" i="4"/>
  <c r="F308" i="4"/>
  <c r="C303" i="1"/>
  <c r="G1278" i="1"/>
  <c r="H1278" i="1"/>
  <c r="F69" i="5"/>
  <c r="H23" i="3"/>
  <c r="C1074" i="1"/>
  <c r="H1207" i="1"/>
  <c r="G1207" i="1"/>
  <c r="H425" i="1"/>
  <c r="G425" i="1"/>
  <c r="F7" i="5"/>
  <c r="G591" i="1"/>
  <c r="H591" i="1"/>
  <c r="I18" i="3"/>
  <c r="E299" i="4"/>
  <c r="E300" i="4" s="1"/>
  <c r="D296" i="1" s="1"/>
  <c r="D148" i="1"/>
  <c r="G1152" i="1"/>
  <c r="H1152" i="1"/>
  <c r="E347" i="9"/>
  <c r="B348" i="9"/>
  <c r="D418" i="4"/>
  <c r="F360" i="4"/>
  <c r="C355" i="1"/>
  <c r="H349" i="1"/>
  <c r="G349" i="1"/>
  <c r="G198" i="1"/>
  <c r="H198" i="1"/>
  <c r="G1538" i="1"/>
  <c r="H1538" i="1"/>
  <c r="F141" i="6"/>
  <c r="H31" i="3"/>
  <c r="C1537" i="1"/>
  <c r="G1621" i="1"/>
  <c r="H1621" i="1"/>
  <c r="H11" i="3"/>
  <c r="G641" i="1"/>
  <c r="H641" i="1"/>
  <c r="G565" i="1"/>
  <c r="H565" i="1"/>
  <c r="G136" i="1"/>
  <c r="H136" i="1"/>
  <c r="H473" i="1"/>
  <c r="G473" i="1"/>
  <c r="H316" i="1"/>
  <c r="G316" i="1"/>
  <c r="G1124" i="1"/>
  <c r="H1124" i="1"/>
  <c r="G1012" i="1" l="1"/>
  <c r="F6" i="5"/>
  <c r="F300" i="4"/>
  <c r="C296" i="1"/>
  <c r="H424" i="1"/>
  <c r="G424" i="1"/>
  <c r="F418" i="4"/>
  <c r="C413" i="1"/>
  <c r="H303" i="1"/>
  <c r="G303" i="1"/>
  <c r="H299" i="9"/>
  <c r="E299" i="9" s="1"/>
  <c r="D1011" i="1"/>
  <c r="H1011" i="1" s="1"/>
  <c r="G1537" i="1"/>
  <c r="H1537" i="1"/>
  <c r="G634" i="1"/>
  <c r="H634" i="1"/>
  <c r="H1255" i="1"/>
  <c r="G1255" i="1"/>
  <c r="F639" i="4"/>
  <c r="C633" i="1"/>
  <c r="E643" i="4"/>
  <c r="D417" i="1"/>
  <c r="F176" i="5"/>
  <c r="C1180" i="1"/>
  <c r="D301" i="4"/>
  <c r="F299" i="4"/>
  <c r="D423" i="4"/>
  <c r="C295" i="1"/>
  <c r="G1074" i="1"/>
  <c r="H1074" i="1"/>
  <c r="N3" i="9"/>
  <c r="I11" i="3"/>
  <c r="H355" i="1"/>
  <c r="G355" i="1"/>
  <c r="E301" i="4"/>
  <c r="D297" i="1" s="1"/>
  <c r="E423" i="4"/>
  <c r="E424" i="4" s="1"/>
  <c r="D419" i="1" s="1"/>
  <c r="D295" i="1"/>
  <c r="F417" i="4"/>
  <c r="C412" i="1"/>
  <c r="D643" i="4"/>
  <c r="D424" i="4"/>
  <c r="F422" i="4"/>
  <c r="C417" i="1"/>
  <c r="K3" i="9"/>
  <c r="I9" i="3"/>
  <c r="G1181" i="1"/>
  <c r="H1181" i="1"/>
  <c r="G2" i="1"/>
  <c r="H2" i="1"/>
  <c r="G148" i="1"/>
  <c r="H148" i="1"/>
  <c r="G1011" i="1" l="1"/>
  <c r="H8" i="3"/>
  <c r="M3" i="9" s="1"/>
  <c r="B299" i="9"/>
  <c r="F424" i="4"/>
  <c r="C419" i="1"/>
  <c r="F301" i="4"/>
  <c r="C297" i="1"/>
  <c r="F643" i="4"/>
  <c r="C637" i="1"/>
  <c r="E644" i="4"/>
  <c r="E645" i="4" s="1"/>
  <c r="E425" i="4"/>
  <c r="D420" i="1" s="1"/>
  <c r="D418" i="1"/>
  <c r="H20" i="9"/>
  <c r="H295" i="1"/>
  <c r="G295" i="1"/>
  <c r="G1180" i="1"/>
  <c r="H1180" i="1"/>
  <c r="D637" i="1"/>
  <c r="H413" i="1"/>
  <c r="G413" i="1"/>
  <c r="H296" i="1"/>
  <c r="G296" i="1"/>
  <c r="H417" i="1"/>
  <c r="G417" i="1"/>
  <c r="H412" i="1"/>
  <c r="G412" i="1"/>
  <c r="D425" i="4"/>
  <c r="F423" i="4"/>
  <c r="D644" i="4"/>
  <c r="D645" i="4" s="1"/>
  <c r="C418" i="1"/>
  <c r="G20" i="9"/>
  <c r="G633" i="1"/>
  <c r="H633" i="1"/>
  <c r="F645" i="4" l="1"/>
  <c r="D649" i="4"/>
  <c r="C639" i="1"/>
  <c r="G637" i="1"/>
  <c r="H637" i="1"/>
  <c r="E20" i="9"/>
  <c r="B20" i="9" s="1"/>
  <c r="F425" i="4"/>
  <c r="C420" i="1"/>
  <c r="H419" i="1"/>
  <c r="G419" i="1"/>
  <c r="H334" i="9"/>
  <c r="G334" i="9"/>
  <c r="H418" i="1"/>
  <c r="G418" i="1"/>
  <c r="D646" i="4"/>
  <c r="F644" i="4"/>
  <c r="C638" i="1"/>
  <c r="D639" i="1"/>
  <c r="E646" i="4"/>
  <c r="D638" i="1"/>
  <c r="H297" i="1"/>
  <c r="G297" i="1"/>
  <c r="E334" i="9" l="1"/>
  <c r="B334" i="9" s="1"/>
  <c r="G638" i="1"/>
  <c r="H638" i="1"/>
  <c r="H19" i="3"/>
  <c r="C643" i="1"/>
  <c r="E650" i="4"/>
  <c r="D640" i="1"/>
  <c r="H420" i="1"/>
  <c r="G420" i="1"/>
  <c r="D650" i="4"/>
  <c r="F646" i="4"/>
  <c r="C640" i="1"/>
  <c r="E649" i="4"/>
  <c r="G639" i="1"/>
  <c r="H639" i="1"/>
  <c r="E298" i="9" l="1"/>
  <c r="I8" i="3" s="1"/>
  <c r="I20" i="3"/>
  <c r="D644" i="1"/>
  <c r="G297" i="9"/>
  <c r="E297" i="9" s="1"/>
  <c r="B297" i="9" s="1"/>
  <c r="F650" i="4"/>
  <c r="H20" i="3"/>
  <c r="C644" i="1"/>
  <c r="I19" i="3"/>
  <c r="D643" i="1"/>
  <c r="H7" i="3" s="1"/>
  <c r="G640" i="1"/>
  <c r="H640" i="1"/>
  <c r="F649" i="4"/>
  <c r="G643" i="1" l="1"/>
  <c r="J3" i="9"/>
  <c r="G644" i="1"/>
  <c r="H644" i="1"/>
  <c r="H643" i="1"/>
  <c r="G295" i="9" l="1"/>
  <c r="L293" i="9"/>
  <c r="F293" i="9" s="1"/>
  <c r="H295" i="9"/>
  <c r="H18" i="9"/>
  <c r="G18" i="9"/>
  <c r="I12" i="9"/>
  <c r="K9" i="9"/>
  <c r="L15" i="9"/>
  <c r="G21" i="9"/>
  <c r="I8" i="9"/>
  <c r="G16" i="9"/>
  <c r="H21" i="9"/>
  <c r="I9" i="9"/>
  <c r="G15" i="9"/>
  <c r="K8" i="9"/>
  <c r="J13" i="9"/>
  <c r="J5" i="9"/>
  <c r="L16" i="9"/>
  <c r="K5" i="9"/>
  <c r="J10" i="9"/>
  <c r="M16" i="9"/>
  <c r="G22" i="9"/>
  <c r="K10" i="9"/>
  <c r="I17" i="9"/>
  <c r="H22" i="9"/>
  <c r="I5" i="9"/>
  <c r="K11" i="9"/>
  <c r="H16" i="9"/>
  <c r="J9" i="9"/>
  <c r="H15" i="9"/>
  <c r="G17" i="9"/>
  <c r="J6" i="9"/>
  <c r="I11" i="9"/>
  <c r="H17" i="9"/>
  <c r="K6" i="9"/>
  <c r="J11" i="9"/>
  <c r="K7" i="9"/>
  <c r="J12" i="9"/>
  <c r="J17" i="9"/>
  <c r="I7" i="9"/>
  <c r="K13" i="9"/>
  <c r="J7" i="9"/>
  <c r="M15" i="9"/>
  <c r="J8" i="9"/>
  <c r="I13" i="9"/>
  <c r="I6" i="9"/>
  <c r="K12" i="9"/>
  <c r="E13" i="9" l="1"/>
  <c r="B13" i="9" s="1"/>
  <c r="E18" i="9"/>
  <c r="B18" i="9" s="1"/>
  <c r="E17" i="9"/>
  <c r="B17" i="9" s="1"/>
  <c r="E16" i="9"/>
  <c r="E22" i="9"/>
  <c r="B22" i="9" s="1"/>
  <c r="F16" i="9"/>
  <c r="E6" i="9"/>
  <c r="B6" i="9" s="1"/>
  <c r="E7" i="9"/>
  <c r="B7" i="9" s="1"/>
  <c r="E10" i="9"/>
  <c r="B10" i="9" s="1"/>
  <c r="F15" i="9"/>
  <c r="E5" i="9"/>
  <c r="E15" i="9"/>
  <c r="E8" i="9"/>
  <c r="B8" i="9" s="1"/>
  <c r="E12" i="9"/>
  <c r="B12" i="9" s="1"/>
  <c r="B293" i="9"/>
  <c r="F23" i="9"/>
  <c r="E11" i="9"/>
  <c r="B11" i="9" s="1"/>
  <c r="E9" i="9"/>
  <c r="B9" i="9" s="1"/>
  <c r="E21" i="9"/>
  <c r="B21" i="9" s="1"/>
  <c r="E295" i="9"/>
  <c r="F14" i="9" l="1"/>
  <c r="F3" i="9" s="1"/>
  <c r="B16" i="9"/>
  <c r="B295" i="9"/>
  <c r="E23" i="9"/>
  <c r="I7" i="3" s="1"/>
  <c r="B15" i="9"/>
  <c r="E14" i="9"/>
  <c r="I13" i="3" s="1"/>
  <c r="E4" i="9"/>
  <c r="B5" i="9"/>
  <c r="E3" i="9" l="1"/>
</calcChain>
</file>

<file path=xl/sharedStrings.xml><?xml version="1.0" encoding="utf-8"?>
<sst xmlns="http://schemas.openxmlformats.org/spreadsheetml/2006/main" count="4733" uniqueCount="3656">
  <si>
    <t>Obveznik:</t>
  </si>
  <si>
    <t>36022 - JAVNA VATROGASNA POSTROJBA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</si>
  <si>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</si>
  <si>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</si>
  <si>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</si>
  <si>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</si>
  <si>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</si>
  <si>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</si>
  <si>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</si>
  <si>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</si>
  <si>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</si>
  <si>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</si>
  <si>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</si>
  <si>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</si>
  <si>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</si>
  <si>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</si>
  <si>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</si>
  <si>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</si>
  <si>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</si>
  <si>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</si>
  <si>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</si>
  <si>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</si>
  <si>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</si>
  <si>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</si>
  <si>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</si>
  <si>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</si>
  <si>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</si>
  <si>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</si>
  <si>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</si>
  <si>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</si>
  <si>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</si>
  <si>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</si>
  <si>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</si>
  <si>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</si>
  <si>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</si>
  <si>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</si>
  <si>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</si>
  <si>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</si>
  <si>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</si>
  <si>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</si>
  <si>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</si>
  <si>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</si>
  <si>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</si>
  <si>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</si>
  <si>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</si>
  <si>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</si>
  <si>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</si>
  <si>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</si>
  <si>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</si>
  <si>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</si>
  <si>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</si>
  <si>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</si>
  <si>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</si>
  <si>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</si>
  <si>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</si>
  <si>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</si>
  <si>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</si>
  <si>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</si>
  <si>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</si>
  <si>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</si>
  <si>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</si>
  <si>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</si>
  <si>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</si>
  <si>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</si>
  <si>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</si>
  <si>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</si>
  <si>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</si>
  <si>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</si>
  <si>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</si>
  <si>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</si>
  <si>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</si>
  <si>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</si>
  <si>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</si>
  <si>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</si>
  <si>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</si>
  <si>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</si>
  <si>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</si>
  <si>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</si>
  <si>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</si>
  <si>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</si>
  <si>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</si>
  <si>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</si>
  <si>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</si>
  <si>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</si>
  <si>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</si>
  <si>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</si>
  <si>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</si>
  <si>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</si>
  <si>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</si>
  <si>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</si>
  <si>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</si>
  <si>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</si>
  <si>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</si>
  <si>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</si>
  <si>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</si>
  <si>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</si>
  <si>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</si>
  <si>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</si>
  <si>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</si>
  <si>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</si>
  <si>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</si>
  <si>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</si>
  <si>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</si>
  <si>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</si>
  <si>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</si>
  <si>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</si>
  <si>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</si>
  <si>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</si>
  <si>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</si>
  <si>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</si>
  <si>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</si>
  <si>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</si>
  <si>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</si>
  <si>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</si>
  <si>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</si>
  <si>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</si>
  <si>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</si>
  <si>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</si>
  <si>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</si>
  <si>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</si>
  <si>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</si>
  <si>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</si>
  <si>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</si>
  <si>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</si>
  <si>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</si>
  <si>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</si>
  <si>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</si>
  <si>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</si>
  <si>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</si>
  <si>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</si>
  <si>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</si>
  <si>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</si>
  <si>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</si>
  <si>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</si>
  <si>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</si>
  <si>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</si>
  <si>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</si>
  <si>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</si>
  <si>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</si>
  <si>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</si>
  <si>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</si>
  <si>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</si>
  <si>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</si>
  <si>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</si>
  <si>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</si>
  <si>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</si>
  <si>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</si>
  <si>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</si>
  <si>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</si>
  <si>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</si>
  <si>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</si>
  <si>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</si>
  <si>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</si>
  <si>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</si>
  <si>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</si>
  <si>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</si>
  <si>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</si>
  <si>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</si>
  <si>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</si>
  <si>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</si>
  <si>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</si>
  <si>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</si>
  <si>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</si>
  <si>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</si>
  <si>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</si>
  <si>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</si>
  <si>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</si>
  <si>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</si>
  <si>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</si>
  <si>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</si>
  <si>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</si>
  <si>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</si>
  <si>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</si>
  <si>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</si>
  <si>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</si>
  <si>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</si>
  <si>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</si>
  <si>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</si>
  <si>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</si>
  <si>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</si>
  <si>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</si>
  <si>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</si>
  <si>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</si>
  <si>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</si>
  <si>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</si>
  <si>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</si>
  <si>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</si>
  <si>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</si>
  <si>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</si>
  <si>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</si>
  <si>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</si>
  <si>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</si>
  <si>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</si>
  <si>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</si>
  <si>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</si>
  <si>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</si>
  <si>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</si>
  <si>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</si>
  <si>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</si>
  <si>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</si>
  <si>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</si>
  <si>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</si>
  <si>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</si>
  <si>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</si>
  <si>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</si>
  <si>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</si>
  <si>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</si>
  <si>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</si>
  <si>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</si>
  <si>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</si>
  <si>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</si>
  <si>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</si>
  <si>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</si>
  <si>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</si>
  <si>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</si>
  <si>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</si>
  <si>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</si>
  <si>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</si>
  <si>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</si>
  <si>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</si>
  <si>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</si>
  <si>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</si>
  <si>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</si>
  <si>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</si>
  <si>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</si>
  <si>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</si>
  <si>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</si>
  <si>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</si>
  <si>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</si>
  <si>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</si>
  <si>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</si>
  <si>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</si>
  <si>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</si>
  <si>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</si>
  <si>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</si>
  <si>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</si>
  <si>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</si>
  <si>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</si>
  <si>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</si>
  <si>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</si>
  <si>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</si>
  <si>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</si>
  <si>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</si>
  <si>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</si>
  <si>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</si>
  <si>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</si>
  <si>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</si>
  <si>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</si>
  <si>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</si>
  <si>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</si>
  <si>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</si>
  <si>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</si>
  <si>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</si>
  <si>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</si>
  <si>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</si>
  <si>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</si>
  <si>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</si>
  <si>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</si>
  <si>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</si>
  <si>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</si>
  <si>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</si>
  <si>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</si>
  <si>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</si>
  <si>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</si>
  <si>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</si>
  <si>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</si>
  <si>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</si>
  <si>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</si>
  <si>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</si>
  <si>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</si>
  <si>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</si>
  <si>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</si>
  <si>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</si>
  <si>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</si>
  <si>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</si>
  <si>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</si>
  <si>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</si>
  <si>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</si>
  <si>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</si>
  <si>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</si>
  <si>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</si>
  <si>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</si>
  <si>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</si>
  <si>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</si>
  <si>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</si>
  <si>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</si>
  <si>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</si>
  <si>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</si>
  <si>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</si>
  <si>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</si>
  <si>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</si>
  <si>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</si>
  <si>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</si>
  <si>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</si>
  <si>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</si>
  <si>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</si>
  <si>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</si>
  <si>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</si>
  <si>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</si>
  <si>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</si>
  <si>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</si>
  <si>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</si>
  <si>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</si>
  <si>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</si>
  <si>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</si>
  <si>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</si>
  <si>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</si>
  <si>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</si>
  <si>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</si>
  <si>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</si>
  <si>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</si>
  <si>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</si>
  <si>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</si>
  <si>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</si>
  <si>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</si>
  <si>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</si>
  <si>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</si>
  <si>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</si>
  <si>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</si>
  <si>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</si>
  <si>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</si>
  <si>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</si>
  <si>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</si>
  <si>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</si>
  <si>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</si>
  <si>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</si>
  <si>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</si>
  <si>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</si>
  <si>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</si>
  <si>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</si>
  <si>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</si>
  <si>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</si>
  <si>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</si>
  <si>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</si>
  <si>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</si>
  <si>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</si>
  <si>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</si>
  <si>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</si>
  <si>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</si>
  <si>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</si>
  <si>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</si>
  <si>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</si>
  <si>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</si>
  <si>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</si>
  <si>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</si>
  <si>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</si>
  <si>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</si>
  <si>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</si>
  <si>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</si>
  <si>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</si>
  <si>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</si>
  <si>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</si>
  <si>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</si>
  <si>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</si>
  <si>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</si>
  <si>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</si>
  <si>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</si>
  <si>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</si>
  <si>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</si>
  <si>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</si>
  <si>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</si>
  <si>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</si>
  <si>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</si>
  <si>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</si>
  <si>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</si>
  <si>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</si>
  <si>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</si>
  <si>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</si>
  <si>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</si>
  <si>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</si>
  <si>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</si>
  <si>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</si>
  <si>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</si>
  <si>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</si>
  <si>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</si>
  <si>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</si>
  <si>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</si>
  <si>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</si>
  <si>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</si>
  <si>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</si>
  <si>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</si>
  <si>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</si>
  <si>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</si>
  <si>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</si>
  <si>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</si>
  <si>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</si>
  <si>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</si>
  <si>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</si>
  <si>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</si>
  <si>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</si>
  <si>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</si>
  <si>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</si>
  <si>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</si>
  <si>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</si>
  <si>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</si>
  <si>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</si>
  <si>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</si>
  <si>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</si>
  <si>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</si>
  <si>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</si>
  <si>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</si>
  <si>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</si>
  <si>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</si>
  <si>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</si>
  <si>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</si>
  <si>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</si>
  <si>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</si>
  <si>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</si>
  <si>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</si>
  <si>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</si>
  <si>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</si>
  <si>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</si>
  <si>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</si>
  <si>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</si>
  <si>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</si>
  <si>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</si>
  <si>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</si>
  <si>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</si>
  <si>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</si>
  <si>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</si>
  <si>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</si>
  <si>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</si>
  <si>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</si>
  <si>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</si>
  <si>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</si>
  <si>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</si>
  <si>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</si>
  <si>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</si>
  <si>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</si>
  <si>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</si>
  <si>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</si>
  <si>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</si>
  <si>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</si>
  <si>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</si>
  <si>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</si>
  <si>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</si>
  <si>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</si>
  <si>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</si>
  <si>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</si>
  <si>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</si>
  <si>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</si>
  <si>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</si>
  <si>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</si>
  <si>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</si>
  <si>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</si>
  <si>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</si>
  <si>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</si>
  <si>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</si>
  <si>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</si>
  <si>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</si>
  <si>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</si>
  <si>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</si>
  <si>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</si>
  <si>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</si>
  <si>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</si>
  <si>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</si>
  <si>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</si>
  <si>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</si>
  <si>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</si>
  <si>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</si>
  <si>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</si>
  <si>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</si>
  <si>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</si>
  <si>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</si>
  <si>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</si>
  <si>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</si>
  <si>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</si>
  <si>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</si>
  <si>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</si>
  <si>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</si>
  <si>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</si>
  <si>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</si>
  <si>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</si>
  <si>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</si>
  <si>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</si>
  <si>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</si>
  <si>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</si>
  <si>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</si>
  <si>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</si>
  <si>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</si>
  <si>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</si>
  <si>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</si>
  <si>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</si>
  <si>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</si>
  <si>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</si>
  <si>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</si>
  <si>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</si>
  <si>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</si>
  <si>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</si>
  <si>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</si>
  <si>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</si>
  <si>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</si>
  <si>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</si>
  <si>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</si>
  <si>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</si>
  <si>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</si>
  <si>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</si>
  <si>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</si>
  <si>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</si>
  <si>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</si>
  <si>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</si>
  <si>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</si>
  <si>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</si>
  <si>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</si>
  <si>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</si>
  <si>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</si>
  <si>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</si>
  <si>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</si>
  <si>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</si>
  <si>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</si>
  <si>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</si>
  <si>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</si>
  <si>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</si>
  <si>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</si>
  <si>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</si>
  <si>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</si>
  <si>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</si>
  <si>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</si>
  <si>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</si>
  <si>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</si>
  <si>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</si>
  <si>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</si>
  <si>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</si>
  <si>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</si>
  <si>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</si>
  <si>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</si>
  <si>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</si>
  <si>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</si>
  <si>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</si>
  <si>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</si>
  <si>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</si>
  <si>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</si>
  <si>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</si>
  <si>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</si>
  <si>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</si>
  <si>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</si>
  <si>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</si>
  <si>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</si>
  <si>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</si>
  <si>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</si>
  <si>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</si>
  <si>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</si>
  <si>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</si>
  <si>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</si>
  <si>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</si>
  <si>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</si>
  <si>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</si>
  <si>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</si>
  <si>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</si>
  <si>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</si>
  <si>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</si>
  <si>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</si>
  <si>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</si>
  <si>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</si>
  <si>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</si>
  <si>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</si>
  <si>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</si>
  <si>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</si>
  <si>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</si>
  <si>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</si>
  <si>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</si>
  <si>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</si>
  <si>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</si>
  <si>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</si>
  <si>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</si>
  <si>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</si>
  <si>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</si>
  <si>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</si>
  <si>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</si>
  <si>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</si>
  <si>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</si>
  <si>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</si>
  <si>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</si>
  <si>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</si>
  <si>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</si>
  <si>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</si>
  <si>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</si>
  <si>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</si>
  <si>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</si>
  <si>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</si>
  <si>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</si>
  <si>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</si>
  <si>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</si>
  <si>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</si>
  <si>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</si>
  <si>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</si>
  <si>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</si>
  <si>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</si>
  <si>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</si>
  <si>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</si>
  <si>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</si>
  <si>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</si>
  <si>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</si>
  <si>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</si>
  <si>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</si>
  <si>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</si>
  <si>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</si>
  <si>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</si>
  <si>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</si>
  <si>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</si>
  <si>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</si>
  <si>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</si>
  <si>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</si>
  <si>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</si>
  <si>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</si>
  <si>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</si>
  <si>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</si>
  <si>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</si>
  <si>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</si>
  <si>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</si>
  <si>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</si>
  <si>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</si>
  <si>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</si>
  <si>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</si>
  <si>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</si>
  <si>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</si>
  <si>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</si>
  <si>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</si>
  <si>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</si>
  <si>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</si>
  <si>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</si>
  <si>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</si>
  <si>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</si>
  <si>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</si>
  <si>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</si>
  <si>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</si>
  <si>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</si>
  <si>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</si>
  <si>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</si>
  <si>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</si>
  <si>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</si>
  <si>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</si>
  <si>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</si>
  <si>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</si>
  <si>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</si>
  <si>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</si>
  <si>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</si>
  <si>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</si>
  <si>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</si>
  <si>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</si>
  <si>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</si>
  <si>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</si>
  <si>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</si>
  <si>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</si>
  <si>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</si>
  <si>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</si>
  <si>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</si>
  <si>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</si>
  <si>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</si>
  <si>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</si>
  <si>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</si>
  <si>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</si>
  <si>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</si>
  <si>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</si>
  <si>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</si>
  <si>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</si>
  <si>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</si>
  <si>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</si>
  <si>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</si>
  <si>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</si>
  <si>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</si>
  <si>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</si>
  <si>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</si>
  <si>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</si>
  <si>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</si>
  <si>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</si>
  <si>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</si>
  <si>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</si>
  <si>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</si>
  <si>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</si>
  <si>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</si>
  <si>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</si>
  <si>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</si>
  <si>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</si>
  <si>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</si>
  <si>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</si>
  <si>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</si>
  <si>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</si>
  <si>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</si>
  <si>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</si>
  <si>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</si>
  <si>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</si>
  <si>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</si>
  <si>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</si>
  <si>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</si>
  <si>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</si>
  <si>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</si>
  <si>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</si>
  <si>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</si>
  <si>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</si>
  <si>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</si>
  <si>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</si>
  <si>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</si>
  <si>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</si>
  <si>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</si>
  <si>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</si>
  <si>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</si>
  <si>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</si>
  <si>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</si>
  <si>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</si>
  <si>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</si>
  <si>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</si>
  <si>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</si>
  <si>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</si>
  <si>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</si>
  <si>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</si>
  <si>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</si>
  <si>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</si>
  <si>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</si>
  <si>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</si>
  <si>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</si>
  <si>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</si>
  <si>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</si>
  <si>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</si>
  <si>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</si>
  <si>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</si>
  <si>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</si>
  <si>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</si>
  <si>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</si>
  <si>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</si>
  <si>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</si>
  <si>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</si>
  <si>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</si>
  <si>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</si>
  <si>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</si>
  <si>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</si>
  <si>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</si>
  <si>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</si>
  <si>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</si>
  <si>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</si>
  <si>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</si>
  <si>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</si>
  <si>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</si>
  <si>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</si>
  <si>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</si>
  <si>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</si>
  <si>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</si>
  <si>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</si>
  <si>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</si>
  <si>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</si>
  <si>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</si>
  <si>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</si>
  <si>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</si>
  <si>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</si>
  <si>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</si>
  <si>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</si>
  <si>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</si>
  <si>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</si>
  <si>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</si>
  <si>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</si>
  <si>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</si>
  <si>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</si>
  <si>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</si>
  <si>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</si>
  <si>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</si>
  <si>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</si>
  <si>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</si>
  <si>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</si>
  <si>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</si>
  <si>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</si>
  <si>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</si>
  <si>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</si>
  <si>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</si>
  <si>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</si>
  <si>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</si>
  <si>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</si>
  <si>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</si>
  <si>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</si>
  <si>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</si>
  <si>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</si>
  <si>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</si>
  <si>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</si>
  <si>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</si>
  <si>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</si>
  <si>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</si>
  <si>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</si>
  <si>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</si>
  <si>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</si>
  <si>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</si>
  <si>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</si>
  <si>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</si>
  <si>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</si>
  <si>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</si>
  <si>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</si>
  <si>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</si>
  <si>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</si>
  <si>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</si>
  <si>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</si>
  <si>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</si>
  <si>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</si>
  <si>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</si>
  <si>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</si>
  <si>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</si>
  <si>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</si>
  <si>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</si>
  <si>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</si>
  <si>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</si>
  <si>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</si>
  <si>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</si>
  <si>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</si>
  <si>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</si>
  <si>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</si>
  <si>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</si>
  <si>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</si>
  <si>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</si>
  <si>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</si>
  <si>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</si>
  <si>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</si>
  <si>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</si>
  <si>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</si>
  <si>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</si>
  <si>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</si>
  <si>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</si>
  <si>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</si>
  <si>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</si>
  <si>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</si>
  <si>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</si>
  <si>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</si>
  <si>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</si>
  <si>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</si>
  <si>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</si>
  <si>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</si>
  <si>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</si>
  <si>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</si>
  <si>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</si>
  <si>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</si>
  <si>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</si>
  <si>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</si>
  <si>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</si>
  <si>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</si>
  <si>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</si>
  <si>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</si>
  <si>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</si>
  <si>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</si>
  <si>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</si>
  <si>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</si>
  <si>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</si>
  <si>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</si>
  <si>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</si>
  <si>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</si>
  <si>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</si>
  <si>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</si>
  <si>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</si>
  <si>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</si>
  <si>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</si>
  <si>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</si>
  <si>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</si>
  <si>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</si>
  <si>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</si>
  <si>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</si>
  <si>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</si>
  <si>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</si>
  <si>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</si>
  <si>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</si>
  <si>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</si>
  <si>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</si>
  <si>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</si>
  <si>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</si>
  <si>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</si>
  <si>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</si>
  <si>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</si>
  <si>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</si>
  <si>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</si>
  <si>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</si>
  <si>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</si>
  <si>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</si>
  <si>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</si>
  <si>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</si>
  <si>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</si>
  <si>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</si>
  <si>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</si>
  <si>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</si>
  <si>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</si>
  <si>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</si>
  <si>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</si>
  <si>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</si>
  <si>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</si>
  <si>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</si>
  <si>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</si>
  <si>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</si>
  <si>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</si>
  <si>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</si>
  <si>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</si>
  <si>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</si>
  <si>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</si>
  <si>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</si>
  <si>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</si>
  <si>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</si>
  <si>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</si>
  <si>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</si>
  <si>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</si>
  <si>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</si>
  <si>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</si>
  <si>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</si>
  <si>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</si>
  <si>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</si>
  <si>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</si>
  <si>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</si>
  <si>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</si>
  <si>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</si>
  <si>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</si>
  <si>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</si>
  <si>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</si>
  <si>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</si>
  <si>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</si>
  <si>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</si>
  <si>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</si>
  <si>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</si>
  <si>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</si>
  <si>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</si>
  <si>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</si>
  <si>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</si>
  <si>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</si>
  <si>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</si>
  <si>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</si>
  <si>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</si>
  <si>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</si>
  <si>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</si>
  <si>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</si>
  <si>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</si>
  <si>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</si>
  <si>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</si>
  <si>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</si>
  <si>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</si>
  <si>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</si>
  <si>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</si>
  <si>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</si>
  <si>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</si>
  <si>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</si>
  <si>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</si>
  <si>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</si>
  <si>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</si>
  <si>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</si>
  <si>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</si>
  <si>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</si>
  <si>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</si>
  <si>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</si>
  <si>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</si>
  <si>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</si>
  <si>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</si>
  <si>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</si>
  <si>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</si>
  <si>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</si>
  <si>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</si>
  <si>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</si>
  <si>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</si>
  <si>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</si>
  <si>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</si>
  <si>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</si>
  <si>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</si>
  <si>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</si>
  <si>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</si>
  <si>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</si>
  <si>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</si>
  <si>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</si>
  <si>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</si>
  <si>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</si>
  <si>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</si>
  <si>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</si>
  <si>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</si>
  <si>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</si>
  <si>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</si>
  <si>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</si>
  <si>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</si>
  <si>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</si>
  <si>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</si>
  <si>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</si>
  <si>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</si>
  <si>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</si>
  <si>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</si>
  <si>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</si>
  <si>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</si>
  <si>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</si>
  <si>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</si>
  <si>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</si>
  <si>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</si>
  <si>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</si>
  <si>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</si>
  <si>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</si>
  <si>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</si>
  <si>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</si>
  <si>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</si>
  <si>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</si>
  <si>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</si>
  <si>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</si>
  <si>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</si>
  <si>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</si>
  <si>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</si>
  <si>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</si>
  <si>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</si>
  <si>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</si>
  <si>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</si>
  <si>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</si>
  <si>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</si>
  <si>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</si>
  <si>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</si>
  <si>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</si>
  <si>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</si>
  <si>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</si>
  <si>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</si>
  <si>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</si>
  <si>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</si>
  <si>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</si>
  <si>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</si>
  <si>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</si>
  <si>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</si>
  <si>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</si>
  <si>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</si>
  <si>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</si>
  <si>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</si>
  <si>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</si>
  <si>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</si>
  <si>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</si>
  <si>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</si>
  <si>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</si>
  <si>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</si>
  <si>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</si>
  <si>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</si>
  <si>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</si>
  <si>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</si>
  <si>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</si>
  <si>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</si>
  <si>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</si>
  <si>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</si>
  <si>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</si>
  <si>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</si>
  <si>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</si>
  <si>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</si>
  <si>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</si>
  <si>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</si>
  <si>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</si>
  <si>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</si>
  <si>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</si>
  <si>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</si>
  <si>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</si>
  <si>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</si>
  <si>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</si>
  <si>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</si>
  <si>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</si>
  <si>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</si>
  <si>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</si>
  <si>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</si>
  <si>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</si>
  <si>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</si>
  <si>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</si>
  <si>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</si>
  <si>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</si>
  <si>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</si>
  <si>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</si>
  <si>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</si>
  <si>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</si>
  <si>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</si>
  <si>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</si>
  <si>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</si>
  <si>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</si>
  <si>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</si>
  <si>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</si>
  <si>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</si>
  <si>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</si>
  <si>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</si>
  <si>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</si>
  <si>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</si>
  <si>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</si>
  <si>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</si>
  <si>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</si>
  <si>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</si>
  <si>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</si>
  <si>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</si>
  <si>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</si>
  <si>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</si>
  <si>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</si>
  <si>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</si>
  <si>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</si>
  <si>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</si>
  <si>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</si>
  <si>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</si>
  <si>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</si>
  <si>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</si>
  <si>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</si>
  <si>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</si>
  <si>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</si>
  <si>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</si>
  <si>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</si>
  <si>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</si>
  <si>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</si>
  <si>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</si>
  <si>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</si>
  <si>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</si>
  <si>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</si>
  <si>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</si>
  <si>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</si>
  <si>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</si>
  <si>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</si>
  <si>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</si>
  <si>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</si>
  <si>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</si>
  <si>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</si>
  <si>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</si>
  <si>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</si>
  <si>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</si>
  <si>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</si>
  <si>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</si>
  <si>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</si>
  <si>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</si>
  <si>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</si>
  <si>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</si>
  <si>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</si>
  <si>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</si>
  <si>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</si>
  <si>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</si>
  <si>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</si>
  <si>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</si>
  <si>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</si>
  <si>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</si>
  <si>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</si>
  <si>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</si>
  <si>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</si>
  <si>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</si>
  <si>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</si>
  <si>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</si>
  <si>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</si>
  <si>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</si>
  <si>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</si>
  <si>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</si>
  <si>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</si>
  <si>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</si>
  <si>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</si>
  <si>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</si>
  <si>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</si>
  <si>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</si>
  <si>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</si>
  <si>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</si>
  <si>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</si>
  <si>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</si>
  <si>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</si>
  <si>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</si>
  <si>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</si>
  <si>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</si>
  <si>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</si>
  <si>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</si>
  <si>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</si>
  <si>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</si>
  <si>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</si>
  <si>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</si>
  <si>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</si>
  <si>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</si>
  <si>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</si>
  <si>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</si>
  <si>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</si>
  <si>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</si>
  <si>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</si>
  <si>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</si>
  <si>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</si>
  <si>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</si>
  <si>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</si>
  <si>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</si>
  <si>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</si>
  <si>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</si>
  <si>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</si>
  <si>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</si>
  <si>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</si>
  <si>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</si>
  <si>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</si>
  <si>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</si>
  <si>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</si>
  <si>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</si>
  <si>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</si>
  <si>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</si>
  <si>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</si>
  <si>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</si>
  <si>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</si>
  <si>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</si>
  <si>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</si>
  <si>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</si>
  <si>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</si>
  <si>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</si>
  <si>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</si>
  <si>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</si>
  <si>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</si>
  <si>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</si>
  <si>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</si>
  <si>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</si>
  <si>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</si>
  <si>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</si>
  <si>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</si>
  <si>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</si>
  <si>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</si>
  <si>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</si>
  <si>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</si>
  <si>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</si>
  <si>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</si>
  <si>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</si>
  <si>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</si>
  <si>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</si>
  <si>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</si>
  <si>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</si>
  <si>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</si>
  <si>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</si>
  <si>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</si>
  <si>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</si>
  <si>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</si>
  <si>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</si>
  <si>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</si>
  <si>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</si>
  <si>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</si>
  <si>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</si>
  <si>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</si>
  <si>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</si>
  <si>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</si>
  <si>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</si>
  <si>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</si>
  <si>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</si>
  <si>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</si>
  <si>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</si>
  <si>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</si>
  <si>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</si>
  <si>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</si>
  <si>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</si>
  <si>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</si>
  <si>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</si>
  <si>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</si>
  <si>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</si>
  <si>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</si>
  <si>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</si>
  <si>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</si>
  <si>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</si>
  <si>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</si>
  <si>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</si>
  <si>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</si>
  <si>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</si>
  <si>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</si>
  <si>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</si>
  <si>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</si>
  <si>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</si>
  <si>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</si>
  <si>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</si>
  <si>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</si>
  <si>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</si>
  <si>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</si>
  <si>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</si>
  <si>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</si>
  <si>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</si>
  <si>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</si>
  <si>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</si>
  <si>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</si>
  <si>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</si>
  <si>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</si>
  <si>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</si>
  <si>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</si>
  <si>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</si>
  <si>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</si>
  <si>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</si>
  <si>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</si>
  <si>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</si>
  <si>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</si>
  <si>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</si>
  <si>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</si>
  <si>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</si>
  <si>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</si>
  <si>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</si>
  <si>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</si>
  <si>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</si>
  <si>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</si>
  <si>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</si>
  <si>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</si>
  <si>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</si>
  <si>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</si>
  <si>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</si>
  <si>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</si>
  <si>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</si>
  <si>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</si>
  <si>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</si>
  <si>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</si>
  <si>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</si>
  <si>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</si>
  <si>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</si>
  <si>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</si>
  <si>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</si>
  <si>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</si>
  <si>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</si>
  <si>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</si>
  <si>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</si>
  <si>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</si>
  <si>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</si>
  <si>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</si>
  <si>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</si>
  <si>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</si>
  <si>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</si>
  <si>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</si>
  <si>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</si>
  <si>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</si>
  <si>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</si>
  <si>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</si>
  <si>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</si>
  <si>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</si>
  <si>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</si>
  <si>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</si>
  <si>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</si>
  <si>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</si>
  <si>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</si>
  <si>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</si>
  <si>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</si>
  <si>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</si>
  <si>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</si>
  <si>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</si>
  <si>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</si>
  <si>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</si>
  <si>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</si>
  <si>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</si>
  <si>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</si>
  <si>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</si>
  <si>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</si>
  <si>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</si>
  <si>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</si>
  <si>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</si>
  <si>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</si>
  <si>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</si>
  <si>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</si>
  <si>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</si>
  <si>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</si>
  <si>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</si>
  <si>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</si>
  <si>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</si>
  <si>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</si>
  <si>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</si>
  <si>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</si>
  <si>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</si>
  <si>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</si>
  <si>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</si>
  <si>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</si>
  <si>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</si>
  <si>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</si>
  <si>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</si>
  <si>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</si>
  <si>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</si>
  <si>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</si>
  <si>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</si>
  <si>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</si>
  <si>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</si>
  <si>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</si>
  <si>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</si>
  <si>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</si>
  <si>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</si>
  <si>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</si>
  <si>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</si>
  <si>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</si>
  <si>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</si>
  <si>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</si>
  <si>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</si>
  <si>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</si>
  <si>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</si>
  <si>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</si>
  <si>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</si>
  <si>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</si>
  <si>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</si>
  <si>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</si>
  <si>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</si>
  <si>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</si>
  <si>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</si>
  <si>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</si>
  <si>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</si>
  <si>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</si>
  <si>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</si>
  <si>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</si>
  <si>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</si>
  <si>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</si>
  <si>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</si>
  <si>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</si>
  <si>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</si>
  <si>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</si>
  <si>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</si>
  <si>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</si>
  <si>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</si>
  <si>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</si>
  <si>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</si>
  <si>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</si>
  <si>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</si>
  <si>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</si>
  <si>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</si>
  <si>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</si>
  <si>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</si>
  <si>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</si>
  <si>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</si>
  <si>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</si>
  <si>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</si>
  <si>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</si>
  <si>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</si>
  <si>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</si>
  <si>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</si>
  <si>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</si>
  <si>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</si>
  <si>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</si>
  <si>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</si>
  <si>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</si>
  <si>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</si>
  <si>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</si>
  <si>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</si>
  <si>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</si>
  <si>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</si>
  <si>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</si>
  <si>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</si>
  <si>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</si>
  <si>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</si>
  <si>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</si>
  <si>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</si>
  <si>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</si>
  <si>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</si>
  <si>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</si>
  <si>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</si>
  <si>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</si>
  <si>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</si>
  <si>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</si>
  <si>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</si>
  <si>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</si>
  <si>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</si>
  <si>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</si>
  <si>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</si>
  <si>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</si>
  <si>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</si>
  <si>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</si>
  <si>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</si>
  <si>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</si>
  <si>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</si>
  <si>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</si>
  <si>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</si>
  <si>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</si>
  <si>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</si>
  <si>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</si>
  <si>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</si>
  <si>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</si>
  <si>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</si>
  <si>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</si>
  <si>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</si>
  <si>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</si>
  <si>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</si>
  <si>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</si>
  <si>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</si>
  <si>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</si>
  <si>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</si>
  <si>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</si>
  <si>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</si>
  <si>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</si>
  <si>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</si>
  <si>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</si>
  <si>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</si>
  <si>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</si>
  <si>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</si>
  <si>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</si>
  <si>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</si>
  <si>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</si>
  <si>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</si>
  <si>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</si>
  <si>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</si>
  <si>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</si>
  <si>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</si>
  <si>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</si>
  <si>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</si>
  <si>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</si>
  <si>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</si>
  <si>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</si>
  <si>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</si>
  <si>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</si>
  <si>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</si>
  <si>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</si>
  <si>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</si>
  <si>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</si>
  <si>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</si>
  <si>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</si>
  <si>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</si>
  <si>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</si>
  <si>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</si>
  <si>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</si>
  <si>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</si>
  <si>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</si>
  <si>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</si>
  <si>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</si>
  <si>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</si>
  <si>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</si>
  <si>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</si>
  <si>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</si>
  <si>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</si>
  <si>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</si>
  <si>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</si>
  <si>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</si>
  <si>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</si>
  <si>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</si>
  <si>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</si>
  <si>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</si>
  <si>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</si>
  <si>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</si>
  <si>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</si>
  <si>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</si>
  <si>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</si>
  <si>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</si>
  <si>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</si>
  <si>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</si>
  <si>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</si>
  <si>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</si>
  <si>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</si>
  <si>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</si>
  <si>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</si>
  <si>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</si>
  <si>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</si>
  <si>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</si>
  <si>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</si>
  <si>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</si>
  <si>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</si>
  <si>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</si>
  <si>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</si>
  <si>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</si>
  <si>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</si>
  <si>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</si>
  <si>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</si>
  <si>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</si>
  <si>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</si>
  <si>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</si>
  <si>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</si>
  <si>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</si>
  <si>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</si>
  <si>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</si>
  <si>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</si>
  <si>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</si>
  <si>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</si>
  <si>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</si>
  <si>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</si>
  <si>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</si>
  <si>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</si>
  <si>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</si>
  <si>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</si>
  <si>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</si>
  <si>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</si>
  <si>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</si>
  <si>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</si>
  <si>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</si>
  <si>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</si>
  <si>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</si>
  <si>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</si>
  <si>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</si>
  <si>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</si>
  <si>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</si>
  <si>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</si>
  <si>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</si>
  <si>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</si>
  <si>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</si>
  <si>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</si>
  <si>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</si>
  <si>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</si>
  <si>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</si>
  <si>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</si>
  <si>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</si>
  <si>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</si>
  <si>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</si>
  <si>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</si>
  <si>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</si>
  <si>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</si>
  <si>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</si>
  <si>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</si>
  <si>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</si>
  <si>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</si>
  <si>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</si>
  <si>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</si>
  <si>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</si>
  <si>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</si>
  <si>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</si>
  <si>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</si>
  <si>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</si>
  <si>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</si>
  <si>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</si>
  <si>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</si>
  <si>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</si>
  <si>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</si>
  <si>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</si>
  <si>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</si>
  <si>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</si>
  <si>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</si>
  <si>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</si>
  <si>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</si>
  <si>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</si>
  <si>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</si>
  <si>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</si>
  <si>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</si>
  <si>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</si>
  <si>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</si>
  <si>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</si>
  <si>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</si>
  <si>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</si>
  <si>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</si>
  <si>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</si>
  <si>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</si>
  <si>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</si>
  <si>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</si>
  <si>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</si>
  <si>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</si>
  <si>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</si>
  <si>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</si>
  <si>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</si>
  <si>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</si>
  <si>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</si>
  <si>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</si>
  <si>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</si>
  <si>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</si>
  <si>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</si>
  <si>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</si>
  <si>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</si>
  <si>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</si>
  <si>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</si>
  <si>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</si>
  <si>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</si>
  <si>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</si>
  <si>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</si>
  <si>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</si>
  <si>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</si>
  <si>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</si>
  <si>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</si>
  <si>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</si>
  <si>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</si>
  <si>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</si>
  <si>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</si>
  <si>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</si>
  <si>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</si>
  <si>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</si>
  <si>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</si>
  <si>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</si>
  <si>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</si>
  <si>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</si>
  <si>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</si>
  <si>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</si>
  <si>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</si>
  <si>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</si>
  <si>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</si>
  <si>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</si>
  <si>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</si>
  <si>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</si>
  <si>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</si>
  <si>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</si>
  <si>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</si>
  <si>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</si>
  <si>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</si>
  <si>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</si>
  <si>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</si>
  <si>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</si>
  <si>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</si>
  <si>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</si>
  <si>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</si>
  <si>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</si>
  <si>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</si>
  <si>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</si>
  <si>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</si>
  <si>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</si>
  <si>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</si>
  <si>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</si>
  <si>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</si>
  <si>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</si>
  <si>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</si>
  <si>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</si>
  <si>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</si>
  <si>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</si>
  <si>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</si>
  <si>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</si>
  <si>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</si>
  <si>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</si>
  <si>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</si>
  <si>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</si>
  <si>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</si>
  <si>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</si>
  <si>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</si>
  <si>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</si>
  <si>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</si>
  <si>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</si>
  <si>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</si>
  <si>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</si>
  <si>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</si>
  <si>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</si>
  <si>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</si>
  <si>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</si>
  <si>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</si>
  <si>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</si>
  <si>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</si>
  <si>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</si>
  <si>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</si>
  <si>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</si>
  <si>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</si>
  <si>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</si>
  <si>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</si>
  <si>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</si>
  <si>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</si>
  <si>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</si>
  <si>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</si>
  <si>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</si>
  <si>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</si>
  <si>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</si>
  <si>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</si>
  <si>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</si>
  <si>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</si>
  <si>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</si>
  <si>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</si>
  <si>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</si>
  <si>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</si>
  <si>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</si>
  <si>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</si>
  <si>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</si>
  <si>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</si>
  <si>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</si>
  <si>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</si>
  <si>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</si>
  <si>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</si>
  <si>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</si>
  <si>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</si>
  <si>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</si>
  <si>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</si>
  <si>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</si>
  <si>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</si>
  <si>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</si>
  <si>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</si>
  <si>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</si>
  <si>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</si>
  <si>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</si>
  <si>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</si>
  <si>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</si>
  <si>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</si>
  <si>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</si>
  <si>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</si>
  <si>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</si>
  <si>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</si>
  <si>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</si>
  <si>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</si>
  <si>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</si>
  <si>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</si>
  <si>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</si>
  <si>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</si>
  <si>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</si>
  <si>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</si>
  <si>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</si>
  <si>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</si>
  <si>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</si>
  <si>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</si>
  <si>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</si>
  <si>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</si>
  <si>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</si>
  <si>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</si>
  <si>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</si>
  <si>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</si>
  <si>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</si>
  <si>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</si>
  <si>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</si>
  <si>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</si>
  <si>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</si>
  <si>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</si>
  <si>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</si>
  <si>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</si>
  <si>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</si>
  <si>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</si>
  <si>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</si>
  <si>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</si>
  <si>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</si>
  <si>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</si>
  <si>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</si>
  <si>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</si>
  <si>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</si>
  <si>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</si>
  <si>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</si>
  <si>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</si>
  <si>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</si>
  <si>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</si>
  <si>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</si>
  <si>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</si>
  <si>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</si>
  <si>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</si>
  <si>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</si>
  <si>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</si>
  <si>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</si>
  <si>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</si>
  <si>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</si>
  <si>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</si>
  <si>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</si>
  <si>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</si>
  <si>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</si>
  <si>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</si>
  <si>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</si>
  <si>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</si>
  <si>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</si>
  <si>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</si>
  <si>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</si>
  <si>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</si>
  <si>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</si>
  <si>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</si>
  <si>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</si>
  <si>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</si>
  <si>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</si>
  <si>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</si>
  <si>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</si>
  <si>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</si>
  <si>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</si>
  <si>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</si>
  <si>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</si>
  <si>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</si>
  <si>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</si>
  <si>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</si>
  <si>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</si>
  <si>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</si>
  <si>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</si>
  <si>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</si>
  <si>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</si>
  <si>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</si>
  <si>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</si>
  <si>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</si>
  <si>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</si>
  <si>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</si>
  <si>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</si>
  <si>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</si>
  <si>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</si>
  <si>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</si>
  <si>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</si>
  <si>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</si>
  <si>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</si>
  <si>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</si>
  <si>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</si>
  <si>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</si>
  <si>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</si>
  <si>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</si>
  <si>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</si>
  <si>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</si>
  <si>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</si>
  <si>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</si>
  <si>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</si>
  <si>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</si>
  <si>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</si>
  <si>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</si>
  <si>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</si>
  <si>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</si>
  <si>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</si>
  <si>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</si>
  <si>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</si>
  <si>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</si>
  <si>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</si>
  <si>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</si>
  <si>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</si>
  <si>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</si>
  <si>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</si>
  <si>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</si>
  <si>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</si>
  <si>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</si>
  <si>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</si>
  <si>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</si>
  <si>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</si>
  <si>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</si>
  <si>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</si>
  <si>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</si>
  <si>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</si>
  <si>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</si>
  <si>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</si>
  <si>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</si>
  <si>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</si>
  <si>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</si>
  <si>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</si>
  <si>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</si>
  <si>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</si>
  <si>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</si>
  <si>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</si>
  <si>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</si>
  <si>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</si>
  <si>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</si>
  <si>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</si>
  <si>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</si>
  <si>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</si>
  <si>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</si>
  <si>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</si>
  <si>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</si>
  <si>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</si>
  <si>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</si>
  <si>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</si>
  <si>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</si>
  <si>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</si>
  <si>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</si>
  <si>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</si>
  <si>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</si>
  <si>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</si>
  <si>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</si>
  <si>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</si>
  <si>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</si>
  <si>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</si>
  <si>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</si>
  <si>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</si>
  <si>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</si>
  <si>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</si>
  <si>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</si>
  <si>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</si>
  <si>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</si>
  <si>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</si>
  <si>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</si>
  <si>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</si>
  <si>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</si>
  <si>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</si>
  <si>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</si>
  <si>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</si>
  <si>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</si>
  <si>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</si>
  <si>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</si>
  <si>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</si>
  <si>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</si>
  <si>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</si>
  <si>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</si>
  <si>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</si>
  <si>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</si>
  <si>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</si>
  <si>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</si>
  <si>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</si>
  <si>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</si>
  <si>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</si>
  <si>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</si>
  <si>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</si>
  <si>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</si>
  <si>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</si>
  <si>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</si>
  <si>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</si>
  <si>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</si>
  <si>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</si>
  <si>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</si>
  <si>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</si>
  <si>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</si>
  <si>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</si>
  <si>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</si>
  <si>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</si>
  <si>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</si>
  <si>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</si>
  <si>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</si>
  <si>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</si>
  <si>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</si>
  <si>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</si>
  <si>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</si>
  <si>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</si>
  <si>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</si>
  <si>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</si>
  <si>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</si>
  <si>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</si>
  <si>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</si>
  <si>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</si>
  <si>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</si>
  <si>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</si>
  <si>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</si>
  <si>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</si>
  <si>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</si>
  <si>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</si>
  <si>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</si>
  <si>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</si>
  <si>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</si>
  <si>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</si>
  <si>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</si>
  <si>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</si>
  <si>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</si>
  <si>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</si>
  <si>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</si>
  <si>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</si>
  <si>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</si>
  <si>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</si>
  <si>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</si>
  <si>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</si>
  <si>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</si>
  <si>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</si>
  <si>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</si>
  <si>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</si>
  <si>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</si>
  <si>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</si>
  <si>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</si>
  <si>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</si>
  <si>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</si>
  <si>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</si>
  <si>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</si>
  <si>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</si>
  <si>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</si>
  <si>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</si>
  <si>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</si>
  <si>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</si>
  <si>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</si>
  <si>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</si>
  <si>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</si>
  <si>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</si>
  <si>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</si>
  <si>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ZADAR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</si>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</sst>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4418880.1399999997</v>
      </c>
      <c r="D2" s="7">
        <f>'PR-RAS'!E6</f>
        <v>4951038.8999999994</v>
      </c>
      <c r="E2" s="7">
        <v>0</v>
      </c>
      <c r="F2" s="7">
        <v>0</v>
      </c>
      <c r="G2" s="8">
        <f t="shared" ref="G2:G274" si="0">(B2/1000)*(C2*1+D2*2)</f>
        <v>14320.957939999998</v>
      </c>
      <c r="H2" s="8">
        <f t="shared" ref="H2:H274" si="1">ABS(C2-ROUND(C2,0))+ABS(D2-ROUND(D2,0))</f>
        <v>0.24000000022351742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1015.45</v>
      </c>
      <c r="D45" s="2">
        <f>'PR-RAS'!E49</f>
        <v>2881.99</v>
      </c>
      <c r="E45" s="2">
        <v>0</v>
      </c>
      <c r="F45" s="2">
        <v>0</v>
      </c>
      <c r="G45" s="3">
        <f t="shared" si="0"/>
        <v>298.29491999999993</v>
      </c>
      <c r="H45" s="3">
        <f t="shared" si="1"/>
        <v>0.46000000000026375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1015.45</v>
      </c>
      <c r="D64" s="2">
        <f>'PR-RAS'!E68</f>
        <v>2881.99</v>
      </c>
      <c r="E64" s="2">
        <v>0</v>
      </c>
      <c r="F64" s="2">
        <v>0</v>
      </c>
      <c r="G64" s="3">
        <f t="shared" si="0"/>
        <v>427.10408999999999</v>
      </c>
      <c r="H64" s="3">
        <f t="shared" si="1"/>
        <v>0.46000000000026375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1015.45</v>
      </c>
      <c r="D65" s="2">
        <f>'PR-RAS'!E69</f>
        <v>2881.99</v>
      </c>
      <c r="E65" s="2">
        <v>0</v>
      </c>
      <c r="F65" s="2">
        <v>0</v>
      </c>
      <c r="G65" s="3">
        <f t="shared" si="0"/>
        <v>433.88351999999998</v>
      </c>
      <c r="H65" s="3">
        <f t="shared" si="1"/>
        <v>0.46000000000026375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29051.27</v>
      </c>
      <c r="D102" s="2">
        <f>'PR-RAS'!E106</f>
        <v>17884.759999999998</v>
      </c>
      <c r="E102" s="2">
        <v>0</v>
      </c>
      <c r="F102" s="2">
        <v>0</v>
      </c>
      <c r="G102" s="3">
        <f t="shared" si="0"/>
        <v>6546.8997899999995</v>
      </c>
      <c r="H102" s="3">
        <f t="shared" si="1"/>
        <v>0.51000000000203727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29051.27</v>
      </c>
      <c r="D108" s="2">
        <f>'PR-RAS'!E112</f>
        <v>17884.759999999998</v>
      </c>
      <c r="E108" s="2">
        <v>0</v>
      </c>
      <c r="F108" s="2">
        <v>0</v>
      </c>
      <c r="G108" s="3">
        <f t="shared" si="0"/>
        <v>6935.824529999999</v>
      </c>
      <c r="H108" s="3">
        <f t="shared" si="1"/>
        <v>0.51000000000203727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29051.27</v>
      </c>
      <c r="D113" s="2">
        <f>'PR-RAS'!E117</f>
        <v>17884.759999999998</v>
      </c>
      <c r="E113" s="2">
        <v>0</v>
      </c>
      <c r="F113" s="2">
        <v>0</v>
      </c>
      <c r="G113" s="3">
        <f t="shared" si="0"/>
        <v>7259.9284799999996</v>
      </c>
      <c r="H113" s="3">
        <f t="shared" si="1"/>
        <v>0.51000000000203727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214642.07</v>
      </c>
      <c r="D121" s="2">
        <f>'PR-RAS'!E125</f>
        <v>538231.92999999993</v>
      </c>
      <c r="E121" s="2">
        <v>0</v>
      </c>
      <c r="F121" s="2">
        <v>0</v>
      </c>
      <c r="G121" s="3">
        <f t="shared" si="0"/>
        <v>154932.71159999998</v>
      </c>
      <c r="H121" s="3">
        <f t="shared" si="1"/>
        <v>0.1400000000721775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184467.07</v>
      </c>
      <c r="D122" s="2">
        <f>'PR-RAS'!E126</f>
        <v>300640.34999999998</v>
      </c>
      <c r="E122" s="2">
        <v>0</v>
      </c>
      <c r="F122" s="2">
        <v>0</v>
      </c>
      <c r="G122" s="3">
        <f t="shared" si="0"/>
        <v>95075.480169999995</v>
      </c>
      <c r="H122" s="3">
        <f t="shared" si="1"/>
        <v>0.41999999998370185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184467.07</v>
      </c>
      <c r="D124" s="2">
        <f>'PR-RAS'!E128</f>
        <v>300640.34999999998</v>
      </c>
      <c r="E124" s="2">
        <v>0</v>
      </c>
      <c r="F124" s="2">
        <v>0</v>
      </c>
      <c r="G124" s="3">
        <f t="shared" si="0"/>
        <v>96646.975709999999</v>
      </c>
      <c r="H124" s="3">
        <f t="shared" si="1"/>
        <v>0.41999999998370185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30175</v>
      </c>
      <c r="D125" s="2">
        <f>'PR-RAS'!E129</f>
        <v>237591.58</v>
      </c>
      <c r="E125" s="2">
        <v>0</v>
      </c>
      <c r="F125" s="2">
        <v>0</v>
      </c>
      <c r="G125" s="3">
        <f t="shared" si="0"/>
        <v>62664.411839999993</v>
      </c>
      <c r="H125" s="3">
        <f t="shared" si="1"/>
        <v>0.42000000001280569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25000</v>
      </c>
      <c r="E126" s="2">
        <v>0</v>
      </c>
      <c r="F126" s="2">
        <v>0</v>
      </c>
      <c r="G126" s="3">
        <f t="shared" si="0"/>
        <v>6250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30175</v>
      </c>
      <c r="D127" s="2">
        <f>'PR-RAS'!E131</f>
        <v>212591.58</v>
      </c>
      <c r="E127" s="2">
        <v>0</v>
      </c>
      <c r="F127" s="2">
        <v>0</v>
      </c>
      <c r="G127" s="3">
        <f t="shared" si="0"/>
        <v>57375.12816</v>
      </c>
      <c r="H127" s="3">
        <f t="shared" si="1"/>
        <v>0.42000000001280569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4173109.59</v>
      </c>
      <c r="D130" s="2">
        <f>'PR-RAS'!E134</f>
        <v>4391718.5999999996</v>
      </c>
      <c r="E130" s="2">
        <v>0</v>
      </c>
      <c r="F130" s="2">
        <v>0</v>
      </c>
      <c r="G130" s="3">
        <f t="shared" si="0"/>
        <v>1671394.5359099999</v>
      </c>
      <c r="H130" s="3">
        <f t="shared" si="1"/>
        <v>0.81000000052154064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4173109.59</v>
      </c>
      <c r="D131" s="2">
        <f>'PR-RAS'!E135</f>
        <v>4391718.5999999996</v>
      </c>
      <c r="E131" s="2">
        <v>0</v>
      </c>
      <c r="F131" s="2">
        <v>0</v>
      </c>
      <c r="G131" s="3">
        <f t="shared" si="0"/>
        <v>1684351.0826999999</v>
      </c>
      <c r="H131" s="3">
        <f t="shared" si="1"/>
        <v>0.81000000052154064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3961333.3</v>
      </c>
      <c r="D132" s="2">
        <f>'PR-RAS'!E136</f>
        <v>4391718.5999999996</v>
      </c>
      <c r="E132" s="2">
        <v>0</v>
      </c>
      <c r="F132" s="2">
        <v>0</v>
      </c>
      <c r="G132" s="3">
        <f t="shared" si="0"/>
        <v>1669564.9355000001</v>
      </c>
      <c r="H132" s="3">
        <f t="shared" si="1"/>
        <v>0.70000000018626451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211776.29</v>
      </c>
      <c r="D133" s="2">
        <f>'PR-RAS'!E137</f>
        <v>0</v>
      </c>
      <c r="E133" s="2">
        <v>0</v>
      </c>
      <c r="F133" s="2">
        <v>0</v>
      </c>
      <c r="G133" s="3">
        <f t="shared" si="0"/>
        <v>27954.470280000001</v>
      </c>
      <c r="H133" s="3">
        <f t="shared" si="1"/>
        <v>0.29000000000814907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1061.76</v>
      </c>
      <c r="D136" s="2">
        <f>'PR-RAS'!E140</f>
        <v>321.62</v>
      </c>
      <c r="E136" s="2">
        <v>0</v>
      </c>
      <c r="F136" s="2">
        <v>0</v>
      </c>
      <c r="G136" s="3">
        <f t="shared" si="0"/>
        <v>230.17500000000001</v>
      </c>
      <c r="H136" s="3">
        <f t="shared" si="1"/>
        <v>0.62000000000000455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1061.76</v>
      </c>
      <c r="D147" s="2">
        <f>'PR-RAS'!E151</f>
        <v>321.62</v>
      </c>
      <c r="E147" s="2">
        <v>0</v>
      </c>
      <c r="F147" s="2">
        <v>0</v>
      </c>
      <c r="G147" s="3">
        <f t="shared" si="0"/>
        <v>248.92999999999998</v>
      </c>
      <c r="H147" s="3">
        <f t="shared" si="1"/>
        <v>0.62000000000000455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4179713.6100000008</v>
      </c>
      <c r="D148" s="2">
        <f>'PR-RAS'!E152</f>
        <v>4902256.1899999995</v>
      </c>
      <c r="E148" s="2">
        <v>0</v>
      </c>
      <c r="F148" s="2">
        <v>0</v>
      </c>
      <c r="G148" s="3">
        <f t="shared" si="0"/>
        <v>2055681.2205299998</v>
      </c>
      <c r="H148" s="3">
        <f t="shared" si="1"/>
        <v>0.57999999867752194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3694249.9200000009</v>
      </c>
      <c r="D149" s="2">
        <f>'PR-RAS'!E153</f>
        <v>4550223.72</v>
      </c>
      <c r="E149" s="2">
        <v>0</v>
      </c>
      <c r="F149" s="2">
        <v>0</v>
      </c>
      <c r="G149" s="3">
        <f t="shared" si="0"/>
        <v>1893615.2092799998</v>
      </c>
      <c r="H149" s="3">
        <f t="shared" si="1"/>
        <v>0.35999999940395355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2710523.3000000007</v>
      </c>
      <c r="D150" s="2">
        <f>'PR-RAS'!E154</f>
        <v>3389749.34</v>
      </c>
      <c r="E150" s="2">
        <v>0</v>
      </c>
      <c r="F150" s="2">
        <v>0</v>
      </c>
      <c r="G150" s="3">
        <f t="shared" si="0"/>
        <v>1414013.2750200001</v>
      </c>
      <c r="H150" s="3">
        <f t="shared" si="1"/>
        <v>0.64000000059604645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2156137.4500000002</v>
      </c>
      <c r="D151" s="2">
        <f>'PR-RAS'!E155</f>
        <v>2668245.4</v>
      </c>
      <c r="E151" s="2">
        <v>0</v>
      </c>
      <c r="F151" s="2">
        <v>0</v>
      </c>
      <c r="G151" s="3">
        <f t="shared" si="0"/>
        <v>1123894.2375</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3150.93</v>
      </c>
      <c r="D152" s="2">
        <f>'PR-RAS'!E156</f>
        <v>3407.27</v>
      </c>
      <c r="E152" s="2">
        <v>0</v>
      </c>
      <c r="F152" s="2">
        <v>0</v>
      </c>
      <c r="G152" s="3">
        <f t="shared" si="0"/>
        <v>1504.7859699999999</v>
      </c>
      <c r="H152" s="3">
        <f t="shared" si="1"/>
        <v>0.34000000000014552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10218.719999999999</v>
      </c>
      <c r="D153" s="2">
        <f>'PR-RAS'!E157</f>
        <v>31128.13</v>
      </c>
      <c r="E153" s="2">
        <v>0</v>
      </c>
      <c r="F153" s="2">
        <v>0</v>
      </c>
      <c r="G153" s="3">
        <f t="shared" si="0"/>
        <v>11016.196959999999</v>
      </c>
      <c r="H153" s="3">
        <f t="shared" si="1"/>
        <v>0.41000000000167347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541016.19999999995</v>
      </c>
      <c r="D154" s="2">
        <f>'PR-RAS'!E158</f>
        <v>686968.54</v>
      </c>
      <c r="E154" s="2">
        <v>0</v>
      </c>
      <c r="F154" s="2">
        <v>0</v>
      </c>
      <c r="G154" s="3">
        <f t="shared" si="0"/>
        <v>292987.85184000002</v>
      </c>
      <c r="H154" s="3">
        <f t="shared" si="1"/>
        <v>0.65999999991618097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356311.28</v>
      </c>
      <c r="D155" s="2">
        <f>'PR-RAS'!E159</f>
        <v>360472.33</v>
      </c>
      <c r="E155" s="2">
        <v>0</v>
      </c>
      <c r="F155" s="2">
        <v>0</v>
      </c>
      <c r="G155" s="3">
        <f t="shared" si="0"/>
        <v>165897.41475999999</v>
      </c>
      <c r="H155" s="3">
        <f t="shared" si="1"/>
        <v>0.61000000004423782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627415.34000000008</v>
      </c>
      <c r="D156" s="2">
        <f>'PR-RAS'!E160</f>
        <v>800002.05</v>
      </c>
      <c r="E156" s="2">
        <v>0</v>
      </c>
      <c r="F156" s="2">
        <v>0</v>
      </c>
      <c r="G156" s="3">
        <f t="shared" si="0"/>
        <v>345250.01320000004</v>
      </c>
      <c r="H156" s="3">
        <f t="shared" si="1"/>
        <v>0.39000000013038516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210384.89</v>
      </c>
      <c r="D157" s="2">
        <f>'PR-RAS'!E161</f>
        <v>255069.14</v>
      </c>
      <c r="E157" s="2">
        <v>0</v>
      </c>
      <c r="F157" s="2">
        <v>0</v>
      </c>
      <c r="G157" s="3">
        <f t="shared" si="0"/>
        <v>112401.61452</v>
      </c>
      <c r="H157" s="3">
        <f t="shared" si="1"/>
        <v>0.25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417030.45</v>
      </c>
      <c r="D158" s="2">
        <f>'PR-RAS'!E162</f>
        <v>544932.91</v>
      </c>
      <c r="E158" s="2">
        <v>0</v>
      </c>
      <c r="F158" s="2">
        <v>0</v>
      </c>
      <c r="G158" s="3">
        <f t="shared" si="0"/>
        <v>236582.71439000001</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485163.41</v>
      </c>
      <c r="D160" s="2">
        <f>'PR-RAS'!E164</f>
        <v>351700.46</v>
      </c>
      <c r="E160" s="2">
        <v>0</v>
      </c>
      <c r="F160" s="2">
        <v>0</v>
      </c>
      <c r="G160" s="3">
        <f t="shared" si="0"/>
        <v>188981.72847</v>
      </c>
      <c r="H160" s="3">
        <f t="shared" si="1"/>
        <v>0.86999999999534339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154096.16999999998</v>
      </c>
      <c r="D161" s="2">
        <f>'PR-RAS'!E165</f>
        <v>89582.36</v>
      </c>
      <c r="E161" s="2">
        <v>0</v>
      </c>
      <c r="F161" s="2">
        <v>0</v>
      </c>
      <c r="G161" s="3">
        <f t="shared" si="0"/>
        <v>53321.742400000003</v>
      </c>
      <c r="H161" s="3">
        <f t="shared" si="1"/>
        <v>0.52999999998428393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1414</v>
      </c>
      <c r="D162" s="2">
        <f>'PR-RAS'!E166</f>
        <v>1871</v>
      </c>
      <c r="E162" s="2">
        <v>0</v>
      </c>
      <c r="F162" s="2">
        <v>0</v>
      </c>
      <c r="G162" s="3">
        <f t="shared" si="0"/>
        <v>830.11599999999999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73733.240000000005</v>
      </c>
      <c r="D163" s="2">
        <f>'PR-RAS'!E167</f>
        <v>81014.36</v>
      </c>
      <c r="E163" s="2">
        <v>0</v>
      </c>
      <c r="F163" s="2">
        <v>0</v>
      </c>
      <c r="G163" s="3">
        <f t="shared" si="0"/>
        <v>38193.437520000007</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2988.93</v>
      </c>
      <c r="D164" s="2">
        <f>'PR-RAS'!E168</f>
        <v>6697</v>
      </c>
      <c r="E164" s="2">
        <v>0</v>
      </c>
      <c r="F164" s="2">
        <v>0</v>
      </c>
      <c r="G164" s="3">
        <f t="shared" si="0"/>
        <v>2670.41759</v>
      </c>
      <c r="H164" s="3">
        <f t="shared" si="1"/>
        <v>7.0000000000163709E-2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75960</v>
      </c>
      <c r="D165" s="2">
        <f>'PR-RAS'!E169</f>
        <v>0</v>
      </c>
      <c r="E165" s="2">
        <v>0</v>
      </c>
      <c r="F165" s="2">
        <v>0</v>
      </c>
      <c r="G165" s="3">
        <f t="shared" si="0"/>
        <v>12457.44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159597.72000000003</v>
      </c>
      <c r="D166" s="2">
        <f>'PR-RAS'!E170</f>
        <v>132125.21</v>
      </c>
      <c r="E166" s="2">
        <v>0</v>
      </c>
      <c r="F166" s="2">
        <v>0</v>
      </c>
      <c r="G166" s="3">
        <f t="shared" si="0"/>
        <v>69934.943100000004</v>
      </c>
      <c r="H166" s="3">
        <f t="shared" si="1"/>
        <v>0.48999999996158294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14728.22</v>
      </c>
      <c r="D167" s="2">
        <f>'PR-RAS'!E171</f>
        <v>14812.880000000001</v>
      </c>
      <c r="E167" s="2">
        <v>0</v>
      </c>
      <c r="F167" s="2">
        <v>0</v>
      </c>
      <c r="G167" s="3">
        <f t="shared" si="0"/>
        <v>7362.7606800000012</v>
      </c>
      <c r="H167" s="3">
        <f t="shared" si="1"/>
        <v>0.33999999999832653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11075</v>
      </c>
      <c r="D168" s="2">
        <f>'PR-RAS'!E172</f>
        <v>0</v>
      </c>
      <c r="E168" s="2">
        <v>0</v>
      </c>
      <c r="F168" s="2">
        <v>0</v>
      </c>
      <c r="G168" s="3">
        <f t="shared" si="0"/>
        <v>1849.5250000000001</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55991.05</v>
      </c>
      <c r="D169" s="2">
        <f>'PR-RAS'!E173</f>
        <v>53434.12</v>
      </c>
      <c r="E169" s="2">
        <v>0</v>
      </c>
      <c r="F169" s="2">
        <v>0</v>
      </c>
      <c r="G169" s="3">
        <f t="shared" si="0"/>
        <v>27360.360720000004</v>
      </c>
      <c r="H169" s="3">
        <f t="shared" si="1"/>
        <v>0.17000000000552973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11539.43</v>
      </c>
      <c r="D170" s="2">
        <f>'PR-RAS'!E174</f>
        <v>13189.44</v>
      </c>
      <c r="E170" s="2">
        <v>0</v>
      </c>
      <c r="F170" s="2">
        <v>0</v>
      </c>
      <c r="G170" s="3">
        <f t="shared" si="0"/>
        <v>6408.1943899999997</v>
      </c>
      <c r="H170" s="3">
        <f t="shared" si="1"/>
        <v>0.87000000000080036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11406.61</v>
      </c>
      <c r="D171" s="2">
        <f>'PR-RAS'!E175</f>
        <v>12567.39</v>
      </c>
      <c r="E171" s="2">
        <v>0</v>
      </c>
      <c r="F171" s="2">
        <v>0</v>
      </c>
      <c r="G171" s="3">
        <f t="shared" si="0"/>
        <v>6212.0363000000007</v>
      </c>
      <c r="H171" s="3">
        <f t="shared" si="1"/>
        <v>0.77999999999883585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54857.41</v>
      </c>
      <c r="D173" s="2">
        <f>'PR-RAS'!E177</f>
        <v>38121.379999999997</v>
      </c>
      <c r="E173" s="2">
        <v>0</v>
      </c>
      <c r="F173" s="2">
        <v>0</v>
      </c>
      <c r="G173" s="3">
        <f t="shared" si="0"/>
        <v>22549.229239999997</v>
      </c>
      <c r="H173" s="3">
        <f t="shared" si="1"/>
        <v>0.79000000000087311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159044.44999999998</v>
      </c>
      <c r="D174" s="2">
        <f>'PR-RAS'!E178</f>
        <v>115844.18000000001</v>
      </c>
      <c r="E174" s="2">
        <v>0</v>
      </c>
      <c r="F174" s="2">
        <v>0</v>
      </c>
      <c r="G174" s="3">
        <f t="shared" si="0"/>
        <v>67596.776129999998</v>
      </c>
      <c r="H174" s="3">
        <f t="shared" si="1"/>
        <v>0.6299999999901047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7588.26</v>
      </c>
      <c r="D175" s="2">
        <f>'PR-RAS'!E179</f>
        <v>7385.34</v>
      </c>
      <c r="E175" s="2">
        <v>0</v>
      </c>
      <c r="F175" s="2">
        <v>0</v>
      </c>
      <c r="G175" s="3">
        <f t="shared" si="0"/>
        <v>3890.4555600000003</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102669.58</v>
      </c>
      <c r="D176" s="2">
        <f>'PR-RAS'!E180</f>
        <v>69309.42</v>
      </c>
      <c r="E176" s="2">
        <v>0</v>
      </c>
      <c r="F176" s="2">
        <v>0</v>
      </c>
      <c r="G176" s="3">
        <f t="shared" si="0"/>
        <v>42225.473499999993</v>
      </c>
      <c r="H176" s="3">
        <f t="shared" si="1"/>
        <v>0.83999999999650754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248.85</v>
      </c>
      <c r="E177" s="2">
        <v>0</v>
      </c>
      <c r="F177" s="2">
        <v>0</v>
      </c>
      <c r="G177" s="3">
        <f t="shared" si="0"/>
        <v>87.595199999999991</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11314.95</v>
      </c>
      <c r="D178" s="2">
        <f>'PR-RAS'!E182</f>
        <v>5717.7499999999991</v>
      </c>
      <c r="E178" s="2">
        <v>0</v>
      </c>
      <c r="F178" s="2">
        <v>0</v>
      </c>
      <c r="G178" s="3">
        <f t="shared" si="0"/>
        <v>4026.8296499999992</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3811.8</v>
      </c>
      <c r="D179" s="2">
        <f>'PR-RAS'!E183</f>
        <v>1215.8</v>
      </c>
      <c r="E179" s="2">
        <v>0</v>
      </c>
      <c r="F179" s="2">
        <v>0</v>
      </c>
      <c r="G179" s="3">
        <f t="shared" si="0"/>
        <v>1111.3252</v>
      </c>
      <c r="H179" s="3">
        <f t="shared" si="1"/>
        <v>0.39999999999986358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3059</v>
      </c>
      <c r="D180" s="2">
        <f>'PR-RAS'!E184</f>
        <v>80</v>
      </c>
      <c r="E180" s="2">
        <v>0</v>
      </c>
      <c r="F180" s="2">
        <v>0</v>
      </c>
      <c r="G180" s="3">
        <f t="shared" si="0"/>
        <v>576.20100000000002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14145.82</v>
      </c>
      <c r="D181" s="2">
        <f>'PR-RAS'!E185</f>
        <v>10267.880000000001</v>
      </c>
      <c r="E181" s="2">
        <v>0</v>
      </c>
      <c r="F181" s="2">
        <v>0</v>
      </c>
      <c r="G181" s="3">
        <f t="shared" si="0"/>
        <v>6242.6844000000001</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10103.64</v>
      </c>
      <c r="D182" s="2">
        <f>'PR-RAS'!E186</f>
        <v>14274.03</v>
      </c>
      <c r="E182" s="2">
        <v>0</v>
      </c>
      <c r="F182" s="2">
        <v>0</v>
      </c>
      <c r="G182" s="3">
        <f t="shared" si="0"/>
        <v>6995.957699999999</v>
      </c>
      <c r="H182" s="3">
        <f t="shared" si="1"/>
        <v>0.39000000000123691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6351.4</v>
      </c>
      <c r="D183" s="2">
        <f>'PR-RAS'!E187</f>
        <v>7345.11</v>
      </c>
      <c r="E183" s="2">
        <v>0</v>
      </c>
      <c r="F183" s="2">
        <v>0</v>
      </c>
      <c r="G183" s="3">
        <f t="shared" si="0"/>
        <v>3829.5748399999998</v>
      </c>
      <c r="H183" s="3">
        <f t="shared" si="1"/>
        <v>0.50999999999930878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12425.07</v>
      </c>
      <c r="D190" s="2">
        <f>'PR-RAS'!E194</f>
        <v>14148.71</v>
      </c>
      <c r="E190" s="2">
        <v>0</v>
      </c>
      <c r="F190" s="2">
        <v>0</v>
      </c>
      <c r="G190" s="3">
        <f t="shared" si="0"/>
        <v>7696.5506099999993</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8889.32</v>
      </c>
      <c r="D192" s="2">
        <f>'PR-RAS'!E196</f>
        <v>10457.98</v>
      </c>
      <c r="E192" s="2">
        <v>0</v>
      </c>
      <c r="F192" s="2">
        <v>0</v>
      </c>
      <c r="G192" s="3">
        <f t="shared" si="0"/>
        <v>5692.8084799999997</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1700.51</v>
      </c>
      <c r="D193" s="2">
        <f>'PR-RAS'!E197</f>
        <v>2174.09</v>
      </c>
      <c r="E193" s="2">
        <v>0</v>
      </c>
      <c r="F193" s="2">
        <v>0</v>
      </c>
      <c r="G193" s="3">
        <f t="shared" si="0"/>
        <v>1161.3484800000001</v>
      </c>
      <c r="H193" s="3">
        <f t="shared" si="1"/>
        <v>0.58000000000015461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637.20000000000005</v>
      </c>
      <c r="D195" s="2">
        <f>'PR-RAS'!E199</f>
        <v>659.30000000000007</v>
      </c>
      <c r="E195" s="2">
        <v>0</v>
      </c>
      <c r="F195" s="2">
        <v>0</v>
      </c>
      <c r="G195" s="3">
        <f t="shared" si="0"/>
        <v>379.42520000000007</v>
      </c>
      <c r="H195" s="3">
        <f t="shared" si="1"/>
        <v>0.50000000000011369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1198.04</v>
      </c>
      <c r="D197" s="2">
        <f>'PR-RAS'!E201</f>
        <v>857.33999999999992</v>
      </c>
      <c r="E197" s="2">
        <v>0</v>
      </c>
      <c r="F197" s="2">
        <v>0</v>
      </c>
      <c r="G197" s="3">
        <f t="shared" si="0"/>
        <v>570.89311999999995</v>
      </c>
      <c r="H197" s="3">
        <f t="shared" si="1"/>
        <v>0.37999999999988177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300.27999999999997</v>
      </c>
      <c r="D198" s="2">
        <f>'PR-RAS'!E202</f>
        <v>332.01</v>
      </c>
      <c r="E198" s="2">
        <v>0</v>
      </c>
      <c r="F198" s="2">
        <v>0</v>
      </c>
      <c r="G198" s="3">
        <f t="shared" si="0"/>
        <v>189.96709999999999</v>
      </c>
      <c r="H198" s="3">
        <f t="shared" si="1"/>
        <v>0.28999999999996362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300.27999999999997</v>
      </c>
      <c r="D212" s="2">
        <f>'PR-RAS'!E216</f>
        <v>332.01</v>
      </c>
      <c r="E212" s="2">
        <v>0</v>
      </c>
      <c r="F212" s="2">
        <v>0</v>
      </c>
      <c r="G212" s="3">
        <f t="shared" si="0"/>
        <v>203.46729999999999</v>
      </c>
      <c r="H212" s="3">
        <f t="shared" si="1"/>
        <v>0.28999999999996362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243.81</v>
      </c>
      <c r="D213" s="2">
        <f>'PR-RAS'!E217</f>
        <v>332.01</v>
      </c>
      <c r="E213" s="2">
        <v>0</v>
      </c>
      <c r="F213" s="2">
        <v>0</v>
      </c>
      <c r="G213" s="3">
        <f t="shared" si="0"/>
        <v>192.45995999999997</v>
      </c>
      <c r="H213" s="3">
        <f t="shared" si="1"/>
        <v>0.19999999999998863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56.47</v>
      </c>
      <c r="D215" s="2">
        <f>'PR-RAS'!E219</f>
        <v>0</v>
      </c>
      <c r="E215" s="2">
        <v>0</v>
      </c>
      <c r="F215" s="2">
        <v>0</v>
      </c>
      <c r="G215" s="3">
        <f t="shared" si="0"/>
        <v>12.084579999999999</v>
      </c>
      <c r="H215" s="3">
        <f t="shared" si="1"/>
        <v>0.46999999999999886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4179713.6100000008</v>
      </c>
      <c r="D295" s="2">
        <f>'PR-RAS'!E299</f>
        <v>4902256.1899999995</v>
      </c>
      <c r="E295" s="2">
        <v>0</v>
      </c>
      <c r="F295" s="2">
        <v>0</v>
      </c>
      <c r="G295" s="3">
        <f t="shared" si="12"/>
        <v>4111362.4410599996</v>
      </c>
      <c r="H295" s="3">
        <f t="shared" si="13"/>
        <v>0.57999999867752194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239166.52999999886</v>
      </c>
      <c r="D296" s="2">
        <f>'PR-RAS'!E300</f>
        <v>48782.709999999963</v>
      </c>
      <c r="E296" s="2">
        <v>0</v>
      </c>
      <c r="F296" s="2">
        <v>0</v>
      </c>
      <c r="G296" s="3">
        <f t="shared" si="12"/>
        <v>99335.925249999636</v>
      </c>
      <c r="H296" s="3">
        <f t="shared" si="13"/>
        <v>0.76000000117346644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55000</v>
      </c>
      <c r="D298" s="2">
        <f>'PR-RAS'!E302</f>
        <v>7665.81</v>
      </c>
      <c r="E298" s="2">
        <v>0</v>
      </c>
      <c r="F298" s="2">
        <v>0</v>
      </c>
      <c r="G298" s="3">
        <f t="shared" si="12"/>
        <v>20888.491139999998</v>
      </c>
      <c r="H298" s="3">
        <f t="shared" si="13"/>
        <v>0.18999999999959982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22868.68</v>
      </c>
      <c r="D300" s="2">
        <f>'PR-RAS'!E304</f>
        <v>33793.949999999997</v>
      </c>
      <c r="E300" s="2">
        <v>0</v>
      </c>
      <c r="F300" s="2">
        <v>0</v>
      </c>
      <c r="G300" s="3">
        <f t="shared" si="12"/>
        <v>27046.517419999996</v>
      </c>
      <c r="H300" s="3">
        <f t="shared" si="13"/>
        <v>0.37000000000261934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22868.68</v>
      </c>
      <c r="D301" s="2">
        <f>'PR-RAS'!E305</f>
        <v>29600.21</v>
      </c>
      <c r="E301" s="2">
        <v>0</v>
      </c>
      <c r="F301" s="2">
        <v>0</v>
      </c>
      <c r="G301" s="3">
        <f t="shared" si="12"/>
        <v>24620.73</v>
      </c>
      <c r="H301" s="3">
        <f t="shared" si="13"/>
        <v>0.52999999999883585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129.6</v>
      </c>
      <c r="E303" s="2">
        <v>0</v>
      </c>
      <c r="F303" s="2">
        <v>0</v>
      </c>
      <c r="G303" s="3">
        <f t="shared" si="12"/>
        <v>78.278399999999991</v>
      </c>
      <c r="H303" s="3">
        <f t="shared" si="13"/>
        <v>0.40000000000000568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129.6</v>
      </c>
      <c r="E316" s="2">
        <v>0</v>
      </c>
      <c r="F316" s="2">
        <v>0</v>
      </c>
      <c r="G316" s="3">
        <f t="shared" si="12"/>
        <v>81.647999999999996</v>
      </c>
      <c r="H316" s="3">
        <f t="shared" si="13"/>
        <v>0.40000000000000568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129.6</v>
      </c>
      <c r="E331" s="2">
        <v>0</v>
      </c>
      <c r="F331" s="2">
        <v>0</v>
      </c>
      <c r="G331" s="3">
        <f t="shared" si="12"/>
        <v>85.536000000000001</v>
      </c>
      <c r="H331" s="3">
        <f t="shared" si="13"/>
        <v>0.40000000000000568</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129.6</v>
      </c>
      <c r="E332" s="2">
        <v>0</v>
      </c>
      <c r="F332" s="2">
        <v>0</v>
      </c>
      <c r="G332" s="3">
        <f t="shared" si="12"/>
        <v>85.795199999999994</v>
      </c>
      <c r="H332" s="3">
        <f t="shared" si="13"/>
        <v>0.40000000000000568</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321615.8</v>
      </c>
      <c r="D355" s="2">
        <f>'PR-RAS'!E360</f>
        <v>313270.33</v>
      </c>
      <c r="E355" s="2">
        <v>0</v>
      </c>
      <c r="F355" s="2">
        <v>0</v>
      </c>
      <c r="G355" s="3">
        <f t="shared" si="12"/>
        <v>335647.38683999999</v>
      </c>
      <c r="H355" s="3">
        <f t="shared" si="13"/>
        <v>0.53000000002793968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255911.29</v>
      </c>
      <c r="D356" s="2">
        <f>'PR-RAS'!E361</f>
        <v>14737.5</v>
      </c>
      <c r="E356" s="2">
        <v>0</v>
      </c>
      <c r="F356" s="2">
        <v>0</v>
      </c>
      <c r="G356" s="3">
        <f t="shared" si="12"/>
        <v>101312.13295000001</v>
      </c>
      <c r="H356" s="3">
        <f t="shared" si="13"/>
        <v>0.79000000000814907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255911.29</v>
      </c>
      <c r="D361" s="2">
        <f>'PR-RAS'!E366</f>
        <v>14737.5</v>
      </c>
      <c r="E361" s="2">
        <v>0</v>
      </c>
      <c r="F361" s="2">
        <v>0</v>
      </c>
      <c r="G361" s="3">
        <f t="shared" si="12"/>
        <v>102739.0644</v>
      </c>
      <c r="H361" s="3">
        <f t="shared" si="13"/>
        <v>0.79000000000814907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255911.29</v>
      </c>
      <c r="D365" s="2">
        <f>'PR-RAS'!E370</f>
        <v>12737.5</v>
      </c>
      <c r="E365" s="2">
        <v>0</v>
      </c>
      <c r="F365" s="2">
        <v>0</v>
      </c>
      <c r="G365" s="3">
        <f t="shared" si="12"/>
        <v>102424.60956000001</v>
      </c>
      <c r="H365" s="3">
        <f t="shared" si="13"/>
        <v>0.79000000000814907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2000</v>
      </c>
      <c r="E367" s="2">
        <v>0</v>
      </c>
      <c r="F367" s="2">
        <v>0</v>
      </c>
      <c r="G367" s="3">
        <f t="shared" si="12"/>
        <v>1464</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65704.509999999995</v>
      </c>
      <c r="D368" s="2">
        <f>'PR-RAS'!E373</f>
        <v>297394.53000000003</v>
      </c>
      <c r="E368" s="2">
        <v>0</v>
      </c>
      <c r="F368" s="2">
        <v>0</v>
      </c>
      <c r="G368" s="3">
        <f t="shared" si="12"/>
        <v>242401.14019000001</v>
      </c>
      <c r="H368" s="3">
        <f t="shared" si="13"/>
        <v>0.95999999997729901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16129.51</v>
      </c>
      <c r="D374" s="2">
        <f>'PR-RAS'!E379</f>
        <v>70046.649999999994</v>
      </c>
      <c r="E374" s="2">
        <v>0</v>
      </c>
      <c r="F374" s="2">
        <v>0</v>
      </c>
      <c r="G374" s="3">
        <f t="shared" si="12"/>
        <v>58271.108130000001</v>
      </c>
      <c r="H374" s="3">
        <f t="shared" si="13"/>
        <v>0.84000000000560249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5965.02</v>
      </c>
      <c r="D375" s="2">
        <f>'PR-RAS'!E380</f>
        <v>11834.87</v>
      </c>
      <c r="E375" s="2">
        <v>0</v>
      </c>
      <c r="F375" s="2">
        <v>0</v>
      </c>
      <c r="G375" s="3">
        <f t="shared" si="12"/>
        <v>11083.400240000001</v>
      </c>
      <c r="H375" s="3">
        <f t="shared" si="13"/>
        <v>0.1499999999996362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858.9</v>
      </c>
      <c r="E376" s="2">
        <v>0</v>
      </c>
      <c r="F376" s="2">
        <v>0</v>
      </c>
      <c r="G376" s="3">
        <f t="shared" si="12"/>
        <v>644.17499999999995</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8268.15</v>
      </c>
      <c r="D377" s="2">
        <f>'PR-RAS'!E382</f>
        <v>56008.34</v>
      </c>
      <c r="E377" s="2">
        <v>0</v>
      </c>
      <c r="F377" s="2">
        <v>0</v>
      </c>
      <c r="G377" s="3">
        <f t="shared" si="12"/>
        <v>45227.096079999996</v>
      </c>
      <c r="H377" s="3">
        <f t="shared" si="13"/>
        <v>0.48999999999614374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1896.34</v>
      </c>
      <c r="D381" s="2">
        <f>'PR-RAS'!E386</f>
        <v>1344.54</v>
      </c>
      <c r="E381" s="2">
        <v>0</v>
      </c>
      <c r="F381" s="2">
        <v>0</v>
      </c>
      <c r="G381" s="3">
        <f t="shared" si="12"/>
        <v>1742.4596000000001</v>
      </c>
      <c r="H381" s="3">
        <f t="shared" si="13"/>
        <v>0.79999999999995453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49575</v>
      </c>
      <c r="D383" s="2">
        <f>'PR-RAS'!E388</f>
        <v>227347.88</v>
      </c>
      <c r="E383" s="2">
        <v>0</v>
      </c>
      <c r="F383" s="2">
        <v>0</v>
      </c>
      <c r="G383" s="3">
        <f t="shared" si="12"/>
        <v>192631.43032000001</v>
      </c>
      <c r="H383" s="3">
        <f t="shared" si="13"/>
        <v>0.11999999999534339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49575</v>
      </c>
      <c r="D384" s="2">
        <f>'PR-RAS'!E389</f>
        <v>227347.88</v>
      </c>
      <c r="E384" s="2">
        <v>0</v>
      </c>
      <c r="F384" s="2">
        <v>0</v>
      </c>
      <c r="G384" s="3">
        <f t="shared" si="12"/>
        <v>193135.70108</v>
      </c>
      <c r="H384" s="3">
        <f t="shared" si="13"/>
        <v>0.11999999999534339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1138.3</v>
      </c>
      <c r="E407" s="2">
        <v>0</v>
      </c>
      <c r="F407" s="2">
        <v>0</v>
      </c>
      <c r="G407" s="3">
        <f t="shared" si="12"/>
        <v>924.29960000000005</v>
      </c>
      <c r="H407" s="3">
        <f t="shared" si="13"/>
        <v>0.29999999999995453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1138.3</v>
      </c>
      <c r="E409" s="2">
        <v>0</v>
      </c>
      <c r="F409" s="2">
        <v>0</v>
      </c>
      <c r="G409" s="3">
        <f t="shared" si="12"/>
        <v>928.85279999999989</v>
      </c>
      <c r="H409" s="3">
        <f t="shared" si="13"/>
        <v>0.29999999999995453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321615.8</v>
      </c>
      <c r="D413" s="2">
        <f>'PR-RAS'!E418</f>
        <v>313140.73000000004</v>
      </c>
      <c r="E413" s="2">
        <v>0</v>
      </c>
      <c r="F413" s="2">
        <v>0</v>
      </c>
      <c r="G413" s="3">
        <f t="shared" si="12"/>
        <v>390533.67111999996</v>
      </c>
      <c r="H413" s="3">
        <f t="shared" si="13"/>
        <v>0.46999999997206032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106715.08</v>
      </c>
      <c r="D414" s="2">
        <f>'PR-RAS'!E419</f>
        <v>71600</v>
      </c>
      <c r="E414" s="2">
        <v>0</v>
      </c>
      <c r="F414" s="2">
        <v>0</v>
      </c>
      <c r="G414" s="3">
        <f t="shared" si="12"/>
        <v>103214.92804</v>
      </c>
      <c r="H414" s="3">
        <f t="shared" si="13"/>
        <v>8.000000000174623E-2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134.19999999999999</v>
      </c>
      <c r="E416" s="2">
        <v>0</v>
      </c>
      <c r="F416" s="2">
        <v>0</v>
      </c>
      <c r="G416" s="3">
        <f t="shared" si="12"/>
        <v>111.38599999999998</v>
      </c>
      <c r="H416" s="3">
        <f t="shared" si="13"/>
        <v>0.19999999999998863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4418880.1399999997</v>
      </c>
      <c r="D417" s="2">
        <f>'PR-RAS'!E422</f>
        <v>4951168.4999999991</v>
      </c>
      <c r="E417" s="2">
        <v>0</v>
      </c>
      <c r="F417" s="2">
        <v>0</v>
      </c>
      <c r="G417" s="3">
        <f t="shared" si="12"/>
        <v>5957626.3302399982</v>
      </c>
      <c r="H417" s="3">
        <f t="shared" si="13"/>
        <v>0.64000000059604645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4501329.4100000011</v>
      </c>
      <c r="D418" s="2">
        <f>'PR-RAS'!E423</f>
        <v>5215526.5199999996</v>
      </c>
      <c r="E418" s="2">
        <v>0</v>
      </c>
      <c r="F418" s="2">
        <v>0</v>
      </c>
      <c r="G418" s="3">
        <f t="shared" si="12"/>
        <v>6226803.4816499995</v>
      </c>
      <c r="H418" s="3">
        <f t="shared" si="13"/>
        <v>0.89000000152736902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82449.270000001416</v>
      </c>
      <c r="D420" s="2">
        <f>'PR-RAS'!E425</f>
        <v>264358.02000000048</v>
      </c>
      <c r="E420" s="2">
        <v>0</v>
      </c>
      <c r="F420" s="2">
        <v>0</v>
      </c>
      <c r="G420" s="3">
        <f t="shared" si="12"/>
        <v>256078.26489000098</v>
      </c>
      <c r="H420" s="3">
        <f t="shared" si="13"/>
        <v>0.29000000189989805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161715.08000000002</v>
      </c>
      <c r="D421" s="2">
        <f>'PR-RAS'!E426</f>
        <v>79265.81</v>
      </c>
      <c r="E421" s="2">
        <v>0</v>
      </c>
      <c r="F421" s="2">
        <v>0</v>
      </c>
      <c r="G421" s="3">
        <f t="shared" si="12"/>
        <v>134503.614</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22868.68</v>
      </c>
      <c r="D423" s="2">
        <f>'PR-RAS'!E428</f>
        <v>33928.149999999994</v>
      </c>
      <c r="E423" s="2">
        <v>0</v>
      </c>
      <c r="F423" s="2">
        <v>0</v>
      </c>
      <c r="G423" s="3">
        <f t="shared" si="12"/>
        <v>38285.941559999992</v>
      </c>
      <c r="H423" s="3">
        <f t="shared" si="13"/>
        <v>0.4699999999938882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4418880.1399999997</v>
      </c>
      <c r="D637" s="2">
        <f>'PR-RAS'!E643</f>
        <v>4951168.4999999991</v>
      </c>
      <c r="E637" s="2">
        <v>0</v>
      </c>
      <c r="F637" s="2">
        <v>0</v>
      </c>
      <c r="G637" s="3">
        <f t="shared" si="14"/>
        <v>9108294.1010399982</v>
      </c>
      <c r="H637" s="3">
        <f t="shared" si="15"/>
        <v>0.64000000059604645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4501329.4100000011</v>
      </c>
      <c r="D638" s="2">
        <f>'PR-RAS'!E644</f>
        <v>5215526.5199999996</v>
      </c>
      <c r="E638" s="2">
        <v>0</v>
      </c>
      <c r="F638" s="2">
        <v>0</v>
      </c>
      <c r="G638" s="3">
        <f t="shared" si="14"/>
        <v>9511927.620649999</v>
      </c>
      <c r="H638" s="3">
        <f t="shared" si="15"/>
        <v>0.89000000152736902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82449.270000001416</v>
      </c>
      <c r="D640" s="2">
        <f>'PR-RAS'!E646</f>
        <v>264358.02000000048</v>
      </c>
      <c r="E640" s="2">
        <v>0</v>
      </c>
      <c r="F640" s="2">
        <v>0</v>
      </c>
      <c r="G640" s="3">
        <f t="shared" si="14"/>
        <v>390534.63309000153</v>
      </c>
      <c r="H640" s="3">
        <f t="shared" si="15"/>
        <v>0.29000000189989805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161715.08000000002</v>
      </c>
      <c r="D641" s="2">
        <f>'PR-RAS'!E647</f>
        <v>79265.81</v>
      </c>
      <c r="E641" s="2">
        <v>0</v>
      </c>
      <c r="F641" s="2">
        <v>0</v>
      </c>
      <c r="G641" s="3">
        <f t="shared" si="14"/>
        <v>204957.88800000001</v>
      </c>
      <c r="H641" s="3">
        <f t="shared" si="15"/>
        <v>0.27000000001862645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79265.809999998601</v>
      </c>
      <c r="D643" s="2">
        <f>'PR-RAS'!E649</f>
        <v>0</v>
      </c>
      <c r="E643" s="2">
        <v>0</v>
      </c>
      <c r="F643" s="2">
        <v>0</v>
      </c>
      <c r="G643" s="3">
        <f t="shared" si="14"/>
        <v>50888.650019999106</v>
      </c>
      <c r="H643" s="3">
        <f t="shared" si="15"/>
        <v>0.19000000139931217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185092.21000000049</v>
      </c>
      <c r="E644" s="2">
        <v>0</v>
      </c>
      <c r="F644" s="2">
        <v>0</v>
      </c>
      <c r="G644" s="3">
        <f t="shared" si="14"/>
        <v>238028.58206000063</v>
      </c>
      <c r="H644" s="3">
        <f t="shared" si="15"/>
        <v>0.21000000048661605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336261.81</v>
      </c>
      <c r="D645" s="2">
        <f>'PR-RAS'!E651</f>
        <v>0</v>
      </c>
      <c r="E645" s="2">
        <v>0</v>
      </c>
      <c r="F645" s="2">
        <v>0</v>
      </c>
      <c r="G645" s="3">
        <f t="shared" si="14"/>
        <v>216552.60563999999</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178222.2</v>
      </c>
      <c r="D646" s="2">
        <f>'PR-RAS'!E653</f>
        <v>0</v>
      </c>
      <c r="E646" s="2">
        <v>0</v>
      </c>
      <c r="F646" s="2">
        <v>0</v>
      </c>
      <c r="G646" s="3">
        <f t="shared" si="14"/>
        <v>114953.31900000002</v>
      </c>
      <c r="H646" s="3">
        <f t="shared" si="15"/>
        <v>0.20000000001164153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82.95</v>
      </c>
      <c r="D647" s="2">
        <f>'PR-RAS'!E654</f>
        <v>0</v>
      </c>
      <c r="E647" s="2">
        <v>0</v>
      </c>
      <c r="F647" s="2">
        <v>0</v>
      </c>
      <c r="G647" s="3">
        <f t="shared" si="14"/>
        <v>53.585700000000003</v>
      </c>
      <c r="H647" s="3">
        <f t="shared" si="15"/>
        <v>4.9999999999997158E-2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178305.15</v>
      </c>
      <c r="D648" s="2">
        <f>'PR-RAS'!E655</f>
        <v>0</v>
      </c>
      <c r="E648" s="2">
        <v>0</v>
      </c>
      <c r="F648" s="2">
        <v>0</v>
      </c>
      <c r="G648" s="3">
        <f t="shared" si="14"/>
        <v>115363.43205</v>
      </c>
      <c r="H648" s="3">
        <f t="shared" si="15"/>
        <v>0.14999999999417923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106</v>
      </c>
      <c r="D651" s="2">
        <f>'PR-RAS'!E658</f>
        <v>109</v>
      </c>
      <c r="E651" s="2">
        <v>0</v>
      </c>
      <c r="F651" s="2">
        <v>0</v>
      </c>
      <c r="G651" s="3">
        <f t="shared" si="14"/>
        <v>210.6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99</v>
      </c>
      <c r="E653" s="2">
        <v>0</v>
      </c>
      <c r="F653" s="2">
        <v>0</v>
      </c>
      <c r="G653" s="3">
        <f t="shared" si="14"/>
        <v>193.64400000000001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1015.45</v>
      </c>
      <c r="D676" s="2">
        <f>'PR-RAS'!E683</f>
        <v>2881.99</v>
      </c>
      <c r="E676" s="2">
        <v>0</v>
      </c>
      <c r="F676" s="2">
        <v>0</v>
      </c>
      <c r="G676" s="3">
        <f t="shared" si="14"/>
        <v>4576.1152499999998</v>
      </c>
      <c r="H676" s="3">
        <f t="shared" si="15"/>
        <v>0.46000000000026375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35851.78</v>
      </c>
      <c r="D725" s="2">
        <f>'PR-RAS'!E732</f>
        <v>64004.26</v>
      </c>
      <c r="E725" s="2">
        <v>0</v>
      </c>
      <c r="F725" s="2">
        <v>0</v>
      </c>
      <c r="G725" s="3">
        <f t="shared" si="14"/>
        <v>118634.85719999998</v>
      </c>
      <c r="H725" s="3">
        <f t="shared" si="15"/>
        <v>0.48000000000320142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33979</v>
      </c>
      <c r="D726" s="2">
        <f>'PR-RAS'!E733</f>
        <v>54872</v>
      </c>
      <c r="E726" s="2">
        <v>0</v>
      </c>
      <c r="F726" s="2">
        <v>0</v>
      </c>
      <c r="G726" s="3">
        <f t="shared" si="14"/>
        <v>104199.175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73733.240000000005</v>
      </c>
      <c r="D727" s="2">
        <f>'PR-RAS'!E734</f>
        <v>81014.36</v>
      </c>
      <c r="E727" s="2">
        <v>0</v>
      </c>
      <c r="F727" s="2">
        <v>0</v>
      </c>
      <c r="G727" s="3">
        <f t="shared" si="14"/>
        <v>171163.18296000001</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3059</v>
      </c>
      <c r="D729" s="2">
        <f>'PR-RAS'!E736</f>
        <v>80</v>
      </c>
      <c r="E729" s="2">
        <v>0</v>
      </c>
      <c r="F729" s="2">
        <v>0</v>
      </c>
      <c r="G729" s="3">
        <f t="shared" si="14"/>
        <v>2343.4319999999998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895.86</v>
      </c>
      <c r="D731" s="2">
        <f>'PR-RAS'!E738</f>
        <v>447.93</v>
      </c>
      <c r="E731" s="2">
        <v>0</v>
      </c>
      <c r="F731" s="2">
        <v>0</v>
      </c>
      <c r="G731" s="3">
        <f t="shared" si="14"/>
        <v>1307.9556</v>
      </c>
      <c r="H731" s="3">
        <f t="shared" si="15"/>
        <v>0.20999999999997954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4336.22</v>
      </c>
      <c r="D735" s="2">
        <f>'PR-RAS'!E742</f>
        <v>4336.46</v>
      </c>
      <c r="E735" s="2">
        <v>0</v>
      </c>
      <c r="F735" s="2">
        <v>0</v>
      </c>
      <c r="G735" s="3">
        <f t="shared" si="14"/>
        <v>9548.7087599999995</v>
      </c>
      <c r="H735" s="3">
        <f t="shared" si="15"/>
        <v>0.68000000000029104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1183675.1599999999</v>
      </c>
      <c r="D1011" s="7">
        <f>BILANCA!E6</f>
        <v>1090082.7899999996</v>
      </c>
      <c r="E1011" s="7">
        <v>0</v>
      </c>
      <c r="F1011" s="7">
        <v>0</v>
      </c>
      <c r="G1011" s="8">
        <f t="shared" ref="G1011:G1306" si="38">B1011/1000*C1011+B1011/500*D1011</f>
        <v>3363.8407399999996</v>
      </c>
      <c r="H1011" s="8">
        <f t="shared" si="35"/>
        <v>0.37000000034458935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673873.62</v>
      </c>
      <c r="D1012" s="2">
        <f>BILANCA!E7</f>
        <v>855031.00999999966</v>
      </c>
      <c r="E1012" s="2">
        <v>0</v>
      </c>
      <c r="F1012" s="2">
        <v>0</v>
      </c>
      <c r="G1012" s="3">
        <f t="shared" si="38"/>
        <v>4767.8712799999985</v>
      </c>
      <c r="H1012" s="3">
        <f t="shared" si="35"/>
        <v>0.38999999966472387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262994.62</v>
      </c>
      <c r="D1013" s="2">
        <f>BILANCA!E8</f>
        <v>274982.12</v>
      </c>
      <c r="E1013" s="2">
        <v>0</v>
      </c>
      <c r="F1013" s="2">
        <v>0</v>
      </c>
      <c r="G1013" s="3">
        <f t="shared" si="38"/>
        <v>2438.8765800000001</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265911.28999999998</v>
      </c>
      <c r="D1015" s="2">
        <f>BILANCA!E10</f>
        <v>280648.78999999998</v>
      </c>
      <c r="E1015" s="2">
        <v>0</v>
      </c>
      <c r="F1015" s="2">
        <v>0</v>
      </c>
      <c r="G1015" s="3">
        <f t="shared" si="38"/>
        <v>4136.0443499999992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2916.67</v>
      </c>
      <c r="D1016" s="2">
        <f>BILANCA!E11</f>
        <v>5666.67</v>
      </c>
      <c r="E1016" s="2">
        <v>0</v>
      </c>
      <c r="F1016" s="2">
        <v>0</v>
      </c>
      <c r="G1016" s="3">
        <f t="shared" si="38"/>
        <v>85.500059999999991</v>
      </c>
      <c r="H1016" s="3">
        <f t="shared" si="35"/>
        <v>0.65999999999985448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410879</v>
      </c>
      <c r="D1017" s="2">
        <f>BILANCA!E12</f>
        <v>580048.88999999966</v>
      </c>
      <c r="E1017" s="2">
        <v>0</v>
      </c>
      <c r="F1017" s="2">
        <v>0</v>
      </c>
      <c r="G1017" s="3">
        <f t="shared" si="38"/>
        <v>10996.837459999995</v>
      </c>
      <c r="H1017" s="3">
        <f t="shared" si="35"/>
        <v>0.11000000033527613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160069.11999999997</v>
      </c>
      <c r="D1018" s="2">
        <f>BILANCA!E13</f>
        <v>155729.65999999997</v>
      </c>
      <c r="E1018" s="2">
        <v>0</v>
      </c>
      <c r="F1018" s="2">
        <v>0</v>
      </c>
      <c r="G1018" s="3">
        <f t="shared" si="38"/>
        <v>3772.2275199999995</v>
      </c>
      <c r="H1018" s="3">
        <f t="shared" si="35"/>
        <v>0.45999999999185093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340621.16</v>
      </c>
      <c r="D1020" s="2">
        <f>BILANCA!E15</f>
        <v>340621.16</v>
      </c>
      <c r="E1020" s="2">
        <v>0</v>
      </c>
      <c r="F1020" s="2">
        <v>0</v>
      </c>
      <c r="G1020" s="3">
        <f t="shared" si="38"/>
        <v>10218.6348</v>
      </c>
      <c r="H1020" s="3">
        <f t="shared" si="35"/>
        <v>0.31999999994877726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180552.04</v>
      </c>
      <c r="D1023" s="2">
        <f>BILANCA!E18</f>
        <v>184891.5</v>
      </c>
      <c r="E1023" s="2">
        <v>0</v>
      </c>
      <c r="F1023" s="2">
        <v>0</v>
      </c>
      <c r="G1023" s="3">
        <f t="shared" si="38"/>
        <v>7154.3555200000001</v>
      </c>
      <c r="H1023" s="3">
        <f t="shared" si="35"/>
        <v>0.54000000000814907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56129.109999999986</v>
      </c>
      <c r="D1024" s="2">
        <f>BILANCA!E19</f>
        <v>99421.489999999991</v>
      </c>
      <c r="E1024" s="2">
        <v>0</v>
      </c>
      <c r="F1024" s="2">
        <v>0</v>
      </c>
      <c r="G1024" s="3">
        <f t="shared" si="38"/>
        <v>3569.6092599999997</v>
      </c>
      <c r="H1024" s="3">
        <f t="shared" si="35"/>
        <v>0.59999999997671694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101267.33</v>
      </c>
      <c r="D1025" s="2">
        <f>BILANCA!E20</f>
        <v>110623.81999999999</v>
      </c>
      <c r="E1025" s="2">
        <v>0</v>
      </c>
      <c r="F1025" s="2">
        <v>0</v>
      </c>
      <c r="G1025" s="3">
        <f t="shared" si="38"/>
        <v>4837.7245499999999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53046.84</v>
      </c>
      <c r="D1026" s="2">
        <f>BILANCA!E21</f>
        <v>53814.490000000005</v>
      </c>
      <c r="E1026" s="2">
        <v>0</v>
      </c>
      <c r="F1026" s="2">
        <v>0</v>
      </c>
      <c r="G1026" s="3">
        <f t="shared" si="38"/>
        <v>2570.8131200000003</v>
      </c>
      <c r="H1026" s="3">
        <f t="shared" si="35"/>
        <v>0.65000000000873115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289411.45</v>
      </c>
      <c r="D1027" s="2">
        <f>BILANCA!E22</f>
        <v>325911.45999999996</v>
      </c>
      <c r="E1027" s="2">
        <v>0</v>
      </c>
      <c r="F1027" s="2">
        <v>0</v>
      </c>
      <c r="G1027" s="3">
        <f t="shared" si="38"/>
        <v>16000.98429</v>
      </c>
      <c r="H1027" s="3">
        <f t="shared" si="35"/>
        <v>0.90999999997438863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23357.09</v>
      </c>
      <c r="D1029" s="2">
        <f>BILANCA!E24</f>
        <v>10748.49</v>
      </c>
      <c r="E1029" s="2">
        <v>0</v>
      </c>
      <c r="F1029" s="2">
        <v>0</v>
      </c>
      <c r="G1029" s="3">
        <f t="shared" si="38"/>
        <v>852.22732999999994</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13270.65</v>
      </c>
      <c r="D1030" s="2">
        <f>BILANCA!E25</f>
        <v>13270.65</v>
      </c>
      <c r="E1030" s="2">
        <v>0</v>
      </c>
      <c r="F1030" s="2">
        <v>0</v>
      </c>
      <c r="G1030" s="3">
        <f t="shared" si="38"/>
        <v>796.23900000000003</v>
      </c>
      <c r="H1030" s="3">
        <f t="shared" si="35"/>
        <v>0.7000000000007276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22133.279999999999</v>
      </c>
      <c r="D1031" s="2">
        <f>BILANCA!E26</f>
        <v>22889.71</v>
      </c>
      <c r="E1031" s="2">
        <v>0</v>
      </c>
      <c r="F1031" s="2">
        <v>0</v>
      </c>
      <c r="G1031" s="3">
        <f t="shared" si="38"/>
        <v>1426.1667</v>
      </c>
      <c r="H1031" s="3">
        <f t="shared" si="35"/>
        <v>0.56999999999970896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446357.53</v>
      </c>
      <c r="D1033" s="2">
        <f>BILANCA!E28</f>
        <v>437837.13</v>
      </c>
      <c r="E1033" s="2">
        <v>0</v>
      </c>
      <c r="F1033" s="2">
        <v>0</v>
      </c>
      <c r="G1033" s="3">
        <f t="shared" si="38"/>
        <v>30406.731169999999</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194680.77000000002</v>
      </c>
      <c r="D1034" s="2">
        <f>BILANCA!E29</f>
        <v>324897.73999999976</v>
      </c>
      <c r="E1034" s="2">
        <v>0</v>
      </c>
      <c r="F1034" s="2">
        <v>0</v>
      </c>
      <c r="G1034" s="3">
        <f t="shared" si="38"/>
        <v>20267.429999999989</v>
      </c>
      <c r="H1034" s="3">
        <f t="shared" si="35"/>
        <v>0.49000000022351742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3019653.71</v>
      </c>
      <c r="D1035" s="2">
        <f>BILANCA!E30</f>
        <v>3233518.96</v>
      </c>
      <c r="E1035" s="2">
        <v>0</v>
      </c>
      <c r="F1035" s="2">
        <v>0</v>
      </c>
      <c r="G1035" s="3">
        <f t="shared" si="38"/>
        <v>237167.29074999999</v>
      </c>
      <c r="H1035" s="3">
        <f t="shared" si="35"/>
        <v>0.33000000007450581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2824972.94</v>
      </c>
      <c r="D1039" s="2">
        <f>BILANCA!E34</f>
        <v>2908621.22</v>
      </c>
      <c r="E1039" s="2">
        <v>0</v>
      </c>
      <c r="F1039" s="2">
        <v>0</v>
      </c>
      <c r="G1039" s="3">
        <f t="shared" si="38"/>
        <v>250624.24602000002</v>
      </c>
      <c r="H1039" s="3">
        <f t="shared" si="35"/>
        <v>0.28000000026077032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1907.73</v>
      </c>
      <c r="D1052" s="2">
        <f>BILANCA!E47</f>
        <v>1907.73</v>
      </c>
      <c r="E1052" s="2">
        <v>0</v>
      </c>
      <c r="F1052" s="2">
        <v>0</v>
      </c>
      <c r="G1052" s="3">
        <f t="shared" si="38"/>
        <v>240.37398000000002</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1907.73</v>
      </c>
      <c r="D1055" s="2">
        <f>BILANCA!E50</f>
        <v>1907.73</v>
      </c>
      <c r="E1055" s="2">
        <v>0</v>
      </c>
      <c r="F1055" s="2">
        <v>0</v>
      </c>
      <c r="G1055" s="3">
        <f t="shared" si="38"/>
        <v>257.54354999999998</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75380.87</v>
      </c>
      <c r="D1058" s="2">
        <f>BILANCA!E53</f>
        <v>80528.95</v>
      </c>
      <c r="E1058" s="2">
        <v>0</v>
      </c>
      <c r="F1058" s="2">
        <v>0</v>
      </c>
      <c r="G1058" s="3">
        <f t="shared" si="38"/>
        <v>11349.060959999999</v>
      </c>
      <c r="H1058" s="3">
        <f t="shared" si="35"/>
        <v>0.180000000007567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75380.87</v>
      </c>
      <c r="D1060" s="2">
        <f>BILANCA!E55</f>
        <v>80528.95</v>
      </c>
      <c r="E1060" s="2">
        <v>0</v>
      </c>
      <c r="F1060" s="2">
        <v>0</v>
      </c>
      <c r="G1060" s="3">
        <f t="shared" si="38"/>
        <v>11821.9385</v>
      </c>
      <c r="H1060" s="3">
        <f t="shared" si="35"/>
        <v>0.180000000007567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509801.54</v>
      </c>
      <c r="D1074" s="2">
        <f>BILANCA!E69</f>
        <v>235051.78</v>
      </c>
      <c r="E1074" s="2">
        <v>0</v>
      </c>
      <c r="F1074" s="2">
        <v>0</v>
      </c>
      <c r="G1074" s="3">
        <f t="shared" si="38"/>
        <v>62713.926399999997</v>
      </c>
      <c r="H1074" s="3">
        <f t="shared" si="35"/>
        <v>0.68000000002211891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6470.43</v>
      </c>
      <c r="E1087" s="2">
        <v>0</v>
      </c>
      <c r="F1087" s="2">
        <v>0</v>
      </c>
      <c r="G1087" s="3">
        <f t="shared" si="38"/>
        <v>996.44622000000004</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6470.43</v>
      </c>
      <c r="E1092" s="2">
        <v>0</v>
      </c>
      <c r="F1092" s="2">
        <v>0</v>
      </c>
      <c r="G1092" s="3">
        <f t="shared" si="38"/>
        <v>1061.1505200000001</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173539.72999999998</v>
      </c>
      <c r="D1152" s="2">
        <f>BILANCA!E147</f>
        <v>228447.15</v>
      </c>
      <c r="E1152" s="2">
        <v>0</v>
      </c>
      <c r="F1152" s="2">
        <v>0</v>
      </c>
      <c r="G1152" s="3">
        <f t="shared" si="38"/>
        <v>89521.632259999984</v>
      </c>
      <c r="H1152" s="3">
        <f t="shared" si="41"/>
        <v>0.42000000001280569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4193.74</v>
      </c>
      <c r="E1165" s="2">
        <v>0</v>
      </c>
      <c r="F1165" s="2">
        <v>0</v>
      </c>
      <c r="G1165" s="3">
        <f t="shared" si="38"/>
        <v>1300.0593999999999</v>
      </c>
      <c r="H1165" s="3">
        <f t="shared" si="41"/>
        <v>0.26000000000021828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35194.97</v>
      </c>
      <c r="D1166" s="2">
        <f>BILANCA!E161</f>
        <v>41566.61</v>
      </c>
      <c r="E1166" s="2">
        <v>0</v>
      </c>
      <c r="F1166" s="2">
        <v>0</v>
      </c>
      <c r="G1166" s="3">
        <f t="shared" si="38"/>
        <v>18459.197639999999</v>
      </c>
      <c r="H1166" s="3">
        <f t="shared" si="41"/>
        <v>0.41999999999825377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145086.35999999999</v>
      </c>
      <c r="D1167" s="2">
        <f>BILANCA!E162</f>
        <v>187253.03</v>
      </c>
      <c r="E1167" s="2">
        <v>0</v>
      </c>
      <c r="F1167" s="2">
        <v>0</v>
      </c>
      <c r="G1167" s="3">
        <f t="shared" si="38"/>
        <v>81576.009939999989</v>
      </c>
      <c r="H1167" s="3">
        <f t="shared" si="41"/>
        <v>0.38999999998486601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6741.6</v>
      </c>
      <c r="D1169" s="2">
        <f>BILANCA!E164</f>
        <v>4566.2299999999996</v>
      </c>
      <c r="E1169" s="2">
        <v>0</v>
      </c>
      <c r="F1169" s="2">
        <v>0</v>
      </c>
      <c r="G1169" s="3">
        <f t="shared" si="38"/>
        <v>2523.9755399999999</v>
      </c>
      <c r="H1169" s="3">
        <f t="shared" si="41"/>
        <v>0.62999999999919964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134.19999999999999</v>
      </c>
      <c r="E1170" s="2">
        <v>0</v>
      </c>
      <c r="F1170" s="2">
        <v>0</v>
      </c>
      <c r="G1170" s="3">
        <f t="shared" si="38"/>
        <v>42.943999999999996</v>
      </c>
      <c r="H1170" s="3">
        <f t="shared" si="41"/>
        <v>0.19999999999998863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134.19999999999999</v>
      </c>
      <c r="E1172" s="2">
        <v>0</v>
      </c>
      <c r="F1172" s="2">
        <v>0</v>
      </c>
      <c r="G1172" s="3">
        <f t="shared" si="38"/>
        <v>43.480799999999995</v>
      </c>
      <c r="H1172" s="3">
        <f t="shared" si="41"/>
        <v>0.19999999999998863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336261.81</v>
      </c>
      <c r="D1176" s="2">
        <f>BILANCA!E171</f>
        <v>0</v>
      </c>
      <c r="E1176" s="2">
        <v>0</v>
      </c>
      <c r="F1176" s="2">
        <v>0</v>
      </c>
      <c r="G1176" s="3">
        <f t="shared" si="38"/>
        <v>55819.460460000002</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336261.81</v>
      </c>
      <c r="D1179" s="2">
        <f>BILANCA!E174</f>
        <v>0</v>
      </c>
      <c r="E1179" s="2">
        <v>0</v>
      </c>
      <c r="F1179" s="2">
        <v>0</v>
      </c>
      <c r="G1179" s="3">
        <f t="shared" si="38"/>
        <v>56828.245890000006</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1183675.1600000001</v>
      </c>
      <c r="D1180" s="2">
        <f>BILANCA!E176</f>
        <v>1090082.79</v>
      </c>
      <c r="E1180" s="2">
        <v>0</v>
      </c>
      <c r="F1180" s="2">
        <v>0</v>
      </c>
      <c r="G1180" s="3">
        <f t="shared" si="38"/>
        <v>571852.92580000008</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407667.04999999993</v>
      </c>
      <c r="D1181" s="2">
        <f>BILANCA!E177</f>
        <v>386215.83999999997</v>
      </c>
      <c r="E1181" s="2">
        <v>0</v>
      </c>
      <c r="F1181" s="2">
        <v>0</v>
      </c>
      <c r="G1181" s="3">
        <f t="shared" si="38"/>
        <v>201796.88282999999</v>
      </c>
      <c r="H1181" s="3">
        <f t="shared" si="41"/>
        <v>0.2099999999627471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380729.76999999996</v>
      </c>
      <c r="D1182" s="2">
        <f>BILANCA!E178</f>
        <v>383540.24</v>
      </c>
      <c r="E1182" s="2">
        <v>0</v>
      </c>
      <c r="F1182" s="2">
        <v>0</v>
      </c>
      <c r="G1182" s="3">
        <f t="shared" si="38"/>
        <v>197423.36299999998</v>
      </c>
      <c r="H1182" s="3">
        <f t="shared" si="41"/>
        <v>0.47000000003026798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323910.84999999998</v>
      </c>
      <c r="D1183" s="2">
        <f>BILANCA!E179</f>
        <v>360336.97</v>
      </c>
      <c r="E1183" s="2">
        <v>0</v>
      </c>
      <c r="F1183" s="2">
        <v>0</v>
      </c>
      <c r="G1183" s="3">
        <f t="shared" si="38"/>
        <v>180713.16866999998</v>
      </c>
      <c r="H1183" s="3">
        <f t="shared" si="41"/>
        <v>0.18000000005122274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45017.5</v>
      </c>
      <c r="D1184" s="2">
        <f>BILANCA!E180</f>
        <v>17457.64</v>
      </c>
      <c r="E1184" s="2">
        <v>0</v>
      </c>
      <c r="F1184" s="2">
        <v>0</v>
      </c>
      <c r="G1184" s="3">
        <f t="shared" si="38"/>
        <v>13908.30372</v>
      </c>
      <c r="H1184" s="3">
        <f t="shared" si="41"/>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28.17</v>
      </c>
      <c r="D1185" s="2">
        <f>BILANCA!E181</f>
        <v>8.3000000000000007</v>
      </c>
      <c r="E1185" s="2">
        <v>0</v>
      </c>
      <c r="F1185" s="2">
        <v>0</v>
      </c>
      <c r="G1185" s="3">
        <f t="shared" si="38"/>
        <v>7.8347500000000005</v>
      </c>
      <c r="H1185" s="3">
        <f t="shared" si="41"/>
        <v>0.47000000000000242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28.17</v>
      </c>
      <c r="D1188" s="2">
        <f>BILANCA!E184</f>
        <v>8.3000000000000007</v>
      </c>
      <c r="E1188" s="2">
        <v>0</v>
      </c>
      <c r="F1188" s="2">
        <v>0</v>
      </c>
      <c r="G1188" s="3">
        <f t="shared" si="38"/>
        <v>7.9690600000000007</v>
      </c>
      <c r="H1188" s="3">
        <f t="shared" si="41"/>
        <v>0.47000000000000242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11773.25</v>
      </c>
      <c r="D1200" s="2">
        <f>BILANCA!E196</f>
        <v>5737.33</v>
      </c>
      <c r="E1200" s="2">
        <v>0</v>
      </c>
      <c r="F1200" s="2">
        <v>0</v>
      </c>
      <c r="G1200" s="3">
        <f t="shared" si="38"/>
        <v>4417.1028999999999</v>
      </c>
      <c r="H1200" s="3">
        <f t="shared" si="41"/>
        <v>0.57999999999992724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26937.279999999999</v>
      </c>
      <c r="D1201" s="2">
        <f>BILANCA!E197</f>
        <v>1535.6</v>
      </c>
      <c r="E1201" s="2">
        <v>0</v>
      </c>
      <c r="F1201" s="2">
        <v>0</v>
      </c>
      <c r="G1201" s="3">
        <f t="shared" si="38"/>
        <v>5731.6196799999998</v>
      </c>
      <c r="H1201" s="3">
        <f t="shared" si="41"/>
        <v>0.6799999999989268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26937.279999999999</v>
      </c>
      <c r="D1203" s="2">
        <f>BILANCA!E199</f>
        <v>1535.6</v>
      </c>
      <c r="E1203" s="2">
        <v>0</v>
      </c>
      <c r="F1203" s="2">
        <v>0</v>
      </c>
      <c r="G1203" s="3">
        <f t="shared" si="44"/>
        <v>5791.6366400000006</v>
      </c>
      <c r="H1203" s="3">
        <f t="shared" si="45"/>
        <v>0.6799999999989268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1140</v>
      </c>
      <c r="E1251" s="2">
        <v>0</v>
      </c>
      <c r="F1251" s="2">
        <v>0</v>
      </c>
      <c r="G1251" s="3">
        <f>B1251/1000*C1251+B1251/500*D1251</f>
        <v>549.48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776008.1100000001</v>
      </c>
      <c r="D1255" s="2">
        <f>BILANCA!E251</f>
        <v>703866.95</v>
      </c>
      <c r="E1255" s="2">
        <v>0</v>
      </c>
      <c r="F1255" s="2">
        <v>0</v>
      </c>
      <c r="G1255" s="3">
        <f t="shared" si="38"/>
        <v>535016.79244999995</v>
      </c>
      <c r="H1255" s="3">
        <f t="shared" si="41"/>
        <v>0.16000000014901161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673873.62</v>
      </c>
      <c r="D1256" s="2">
        <f>BILANCA!E252</f>
        <v>855031.01</v>
      </c>
      <c r="E1256" s="2">
        <v>0</v>
      </c>
      <c r="F1256" s="2">
        <v>0</v>
      </c>
      <c r="G1256" s="3">
        <f t="shared" si="38"/>
        <v>586448.16743999999</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673873.62</v>
      </c>
      <c r="D1257" s="2">
        <f>BILANCA!E253</f>
        <v>855031.01</v>
      </c>
      <c r="E1257" s="2">
        <v>0</v>
      </c>
      <c r="F1257" s="2">
        <v>0</v>
      </c>
      <c r="G1257" s="3">
        <f t="shared" si="38"/>
        <v>588832.10308000003</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79265.810000000012</v>
      </c>
      <c r="D1259" s="2">
        <f>BILANCA!E255</f>
        <v>-185092.21</v>
      </c>
      <c r="E1259" s="2">
        <v>0</v>
      </c>
      <c r="F1259" s="2">
        <v>0</v>
      </c>
      <c r="G1259" s="3">
        <f t="shared" si="38"/>
        <v>-72438.733889999989</v>
      </c>
      <c r="H1259" s="3">
        <f t="shared" si="41"/>
        <v>0.39999999997962732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82390.240000000005</v>
      </c>
      <c r="D1260" s="2">
        <f>BILANCA!E256</f>
        <v>0</v>
      </c>
      <c r="E1260" s="2">
        <v>0</v>
      </c>
      <c r="F1260" s="2">
        <v>0</v>
      </c>
      <c r="G1260" s="3">
        <f t="shared" si="38"/>
        <v>20597.560000000001</v>
      </c>
      <c r="H1260" s="3">
        <f t="shared" si="41"/>
        <v>0.24000000000523869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82390.240000000005</v>
      </c>
      <c r="D1261" s="2">
        <f>BILANCA!E257</f>
        <v>0</v>
      </c>
      <c r="E1261" s="2">
        <v>0</v>
      </c>
      <c r="F1261" s="2">
        <v>0</v>
      </c>
      <c r="G1261" s="3">
        <f t="shared" si="38"/>
        <v>20679.950240000002</v>
      </c>
      <c r="H1261" s="3">
        <f t="shared" si="41"/>
        <v>0.24000000000523869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3124.43</v>
      </c>
      <c r="D1264" s="2">
        <f>BILANCA!E260</f>
        <v>185092.21</v>
      </c>
      <c r="E1264" s="2">
        <v>0</v>
      </c>
      <c r="F1264" s="2">
        <v>0</v>
      </c>
      <c r="G1264" s="3">
        <f t="shared" si="38"/>
        <v>94820.447899999999</v>
      </c>
      <c r="H1264" s="3">
        <f t="shared" si="41"/>
        <v>0.63999999999168722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156143.06</v>
      </c>
      <c r="E1265" s="2">
        <v>0</v>
      </c>
      <c r="F1265" s="2">
        <v>0</v>
      </c>
      <c r="G1265" s="3">
        <f t="shared" si="38"/>
        <v>79632.960600000006</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3124.43</v>
      </c>
      <c r="D1266" s="2">
        <f>BILANCA!E262</f>
        <v>28949.15</v>
      </c>
      <c r="E1266" s="2">
        <v>0</v>
      </c>
      <c r="F1266" s="2">
        <v>0</v>
      </c>
      <c r="G1266" s="3">
        <f t="shared" si="38"/>
        <v>15621.818880000001</v>
      </c>
      <c r="H1266" s="3">
        <f t="shared" si="41"/>
        <v>0.58000000000129148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22868.68</v>
      </c>
      <c r="D1278" s="2">
        <f>BILANCA!E274</f>
        <v>33793.949999999997</v>
      </c>
      <c r="E1278" s="2">
        <v>0</v>
      </c>
      <c r="F1278" s="2">
        <v>0</v>
      </c>
      <c r="G1278" s="3">
        <f t="shared" si="38"/>
        <v>24242.363440000001</v>
      </c>
      <c r="H1278" s="3">
        <f t="shared" si="41"/>
        <v>0.37000000000261934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4193.74</v>
      </c>
      <c r="E1291" s="2">
        <v>0</v>
      </c>
      <c r="F1291" s="2">
        <v>0</v>
      </c>
      <c r="G1291" s="3">
        <f t="shared" si="48"/>
        <v>2356.8818799999999</v>
      </c>
      <c r="H1291" s="3">
        <f t="shared" si="49"/>
        <v>0.26000000000021828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22868.68</v>
      </c>
      <c r="D1292" s="2">
        <f>BILANCA!E288</f>
        <v>29600.21</v>
      </c>
      <c r="E1292" s="2">
        <v>0</v>
      </c>
      <c r="F1292" s="2">
        <v>0</v>
      </c>
      <c r="G1292" s="3">
        <f t="shared" si="48"/>
        <v>23143.486199999996</v>
      </c>
      <c r="H1292" s="3">
        <f t="shared" si="49"/>
        <v>0.52999999999883585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134.19999999999999</v>
      </c>
      <c r="E1295" s="2">
        <v>0</v>
      </c>
      <c r="F1295" s="2">
        <v>0</v>
      </c>
      <c r="G1295" s="3">
        <f t="shared" si="38"/>
        <v>76.493999999999986</v>
      </c>
      <c r="H1295" s="3">
        <f t="shared" si="41"/>
        <v>0.19999999999998863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134.19999999999999</v>
      </c>
      <c r="E1297" s="2">
        <v>0</v>
      </c>
      <c r="F1297" s="2">
        <v>0</v>
      </c>
      <c r="G1297" s="3">
        <f t="shared" si="50"/>
        <v>77.030799999999985</v>
      </c>
      <c r="H1297" s="3">
        <f t="shared" si="51"/>
        <v>0.19999999999998863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2222110.6</v>
      </c>
      <c r="D1301" s="2">
        <f>BILANCA!E297</f>
        <v>2089040.89</v>
      </c>
      <c r="E1301" s="2">
        <v>0</v>
      </c>
      <c r="F1301" s="2">
        <v>0</v>
      </c>
      <c r="G1301" s="3">
        <f t="shared" si="38"/>
        <v>1862455.9825799998</v>
      </c>
      <c r="H1301" s="3">
        <f t="shared" si="41"/>
        <v>0.51000000000931323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2222110.6</v>
      </c>
      <c r="D1302" s="2">
        <f>BILANCA!E298</f>
        <v>2089040.89</v>
      </c>
      <c r="E1302" s="2">
        <v>0</v>
      </c>
      <c r="F1302" s="2">
        <v>0</v>
      </c>
      <c r="G1302" s="3">
        <f t="shared" si="38"/>
        <v>1868856.17496</v>
      </c>
      <c r="H1302" s="3">
        <f t="shared" si="41"/>
        <v>0.51000000000931323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13650.03</v>
      </c>
      <c r="D1305" s="2">
        <f>BILANCA!E302</f>
        <v>13723.16</v>
      </c>
      <c r="E1305" s="2">
        <v>0</v>
      </c>
      <c r="F1305" s="2">
        <v>0</v>
      </c>
      <c r="G1305" s="3">
        <f t="shared" si="38"/>
        <v>12123.42325</v>
      </c>
      <c r="H1305" s="3">
        <f t="shared" si="41"/>
        <v>0.19000000000050932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166631.29999999999</v>
      </c>
      <c r="D1306" s="2">
        <f>BILANCA!E303</f>
        <v>219290.22</v>
      </c>
      <c r="E1306" s="2">
        <v>0</v>
      </c>
      <c r="F1306" s="2">
        <v>0</v>
      </c>
      <c r="G1306" s="3">
        <f t="shared" si="38"/>
        <v>179142.67504</v>
      </c>
      <c r="H1306" s="3">
        <f t="shared" si="41"/>
        <v>0.51999999998952262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134.19999999999999</v>
      </c>
      <c r="E1308" s="2">
        <v>0</v>
      </c>
      <c r="F1308" s="2">
        <v>0</v>
      </c>
      <c r="G1308" s="3">
        <f t="shared" ref="G1308:G1581" si="52">B1308/1000*C1308+B1308/500*D1308</f>
        <v>79.983199999999997</v>
      </c>
      <c r="H1308" s="3">
        <f t="shared" si="41"/>
        <v>0.19999999999998863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6470.43</v>
      </c>
      <c r="E1311" s="2">
        <v>0</v>
      </c>
      <c r="F1311" s="2">
        <v>0</v>
      </c>
      <c r="G1311" s="3">
        <f t="shared" si="52"/>
        <v>3895.19886</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145086.35999999999</v>
      </c>
      <c r="D1338" s="2">
        <f>BILANCA!E335</f>
        <v>187253.03</v>
      </c>
      <c r="E1338" s="2">
        <v>0</v>
      </c>
      <c r="F1338" s="2">
        <v>0</v>
      </c>
      <c r="G1338" s="3">
        <f t="shared" si="52"/>
        <v>170426.31375999999</v>
      </c>
      <c r="H1338" s="3">
        <f t="shared" si="41"/>
        <v>0.38999999998486601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8800.02</v>
      </c>
      <c r="D1339" s="2">
        <f>BILANCA!E336</f>
        <v>0</v>
      </c>
      <c r="E1339" s="2">
        <v>0</v>
      </c>
      <c r="F1339" s="2">
        <v>0</v>
      </c>
      <c r="G1339" s="3">
        <f t="shared" si="52"/>
        <v>2895.2065800000005</v>
      </c>
      <c r="H1339" s="3">
        <f t="shared" si="41"/>
        <v>2.0000000000436557E-2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371929.75</v>
      </c>
      <c r="D1340" s="2">
        <f>BILANCA!E337</f>
        <v>383540.24</v>
      </c>
      <c r="E1340" s="2">
        <v>0</v>
      </c>
      <c r="F1340" s="2">
        <v>0</v>
      </c>
      <c r="G1340" s="3">
        <f t="shared" si="52"/>
        <v>375873.37589999998</v>
      </c>
      <c r="H1340" s="3">
        <f t="shared" si="41"/>
        <v>0.48999999999068677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26436</v>
      </c>
      <c r="D1341" s="2">
        <f>BILANCA!E338</f>
        <v>0</v>
      </c>
      <c r="E1341" s="2">
        <v>0</v>
      </c>
      <c r="F1341" s="2">
        <v>0</v>
      </c>
      <c r="G1341" s="3">
        <f t="shared" si="52"/>
        <v>8750.3160000000007</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501.28</v>
      </c>
      <c r="D1342" s="2">
        <f>BILANCA!E339</f>
        <v>1535.6</v>
      </c>
      <c r="E1342" s="2">
        <v>0</v>
      </c>
      <c r="F1342" s="2">
        <v>0</v>
      </c>
      <c r="G1342" s="3">
        <f t="shared" si="52"/>
        <v>1186.0633600000001</v>
      </c>
      <c r="H1342" s="3">
        <f t="shared" si="41"/>
        <v>0.68000000000006366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1140</v>
      </c>
      <c r="E1370" s="2">
        <v>0</v>
      </c>
      <c r="F1370" s="2">
        <v>0</v>
      </c>
      <c r="G1370" s="3">
        <f t="shared" si="57"/>
        <v>820.8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1861840.38</v>
      </c>
      <c r="D1390" s="2">
        <f>BILANCA!E387</f>
        <v>1658770.67</v>
      </c>
      <c r="E1390" s="2">
        <v>0</v>
      </c>
      <c r="F1390" s="2">
        <v>0</v>
      </c>
      <c r="G1390" s="3">
        <f t="shared" ref="G1390:G1399" si="61">B1390/1000*C1390+B1390/500*D1390</f>
        <v>1968165.0535999998</v>
      </c>
      <c r="H1390" s="3">
        <f t="shared" ref="H1390:H1399" si="62">ABS(C1390-ROUND(C1390,0))+ABS(D1390-ROUND(D1390,0))</f>
        <v>0.7099999999627471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322978.3</v>
      </c>
      <c r="D1394" s="2">
        <f>BILANCA!E391</f>
        <v>322978.3</v>
      </c>
      <c r="E1394" s="2">
        <v>0</v>
      </c>
      <c r="F1394" s="2">
        <v>0</v>
      </c>
      <c r="G1394" s="3">
        <f t="shared" si="61"/>
        <v>372071.00159999996</v>
      </c>
      <c r="H1394" s="3">
        <f t="shared" si="62"/>
        <v>0.59999999997671694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37291.919999999998</v>
      </c>
      <c r="D1395" s="2">
        <f>BILANCA!E392</f>
        <v>107291.92</v>
      </c>
      <c r="E1395" s="2">
        <v>0</v>
      </c>
      <c r="F1395" s="2">
        <v>0</v>
      </c>
      <c r="G1395" s="3">
        <f t="shared" si="61"/>
        <v>96972.167600000001</v>
      </c>
      <c r="H1395" s="3">
        <f t="shared" si="62"/>
        <v>0.16000000000349246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4501329.41</v>
      </c>
      <c r="D1424" s="2">
        <f>'RAS-funkcijski'!E28</f>
        <v>5215526.5199999996</v>
      </c>
      <c r="E1424" s="2">
        <v>0</v>
      </c>
      <c r="F1424" s="2">
        <v>0</v>
      </c>
      <c r="G1424" s="3">
        <f t="shared" si="52"/>
        <v>358377.17879999999</v>
      </c>
      <c r="H1424" s="3">
        <f t="shared" si="41"/>
        <v>0.89000000059604645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4501329.41</v>
      </c>
      <c r="D1426" s="2">
        <f>'RAS-funkcijski'!E30</f>
        <v>5215526.5199999996</v>
      </c>
      <c r="E1426" s="2">
        <v>0</v>
      </c>
      <c r="F1426" s="2">
        <v>0</v>
      </c>
      <c r="G1426" s="3">
        <f t="shared" si="52"/>
        <v>388241.94369999995</v>
      </c>
      <c r="H1426" s="3">
        <f t="shared" si="41"/>
        <v>0.89000000059604645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4501329.41</v>
      </c>
      <c r="D1537" s="14">
        <f>'RAS-funkcijski'!E141</f>
        <v>5215526.5199999996</v>
      </c>
      <c r="E1537" s="14">
        <v>0</v>
      </c>
      <c r="F1537" s="14">
        <v>0</v>
      </c>
      <c r="G1537" s="15">
        <f t="shared" si="52"/>
        <v>2045736.3956500001</v>
      </c>
      <c r="H1537" s="15">
        <f t="shared" si="63"/>
        <v>0.89000000059604645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132112.94</v>
      </c>
      <c r="E1538" s="7">
        <v>0</v>
      </c>
      <c r="F1538" s="7">
        <v>0</v>
      </c>
      <c r="G1538" s="8">
        <f t="shared" si="52"/>
        <v>264.22588000000002</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132112.94</v>
      </c>
      <c r="E1539" s="2">
        <v>0</v>
      </c>
      <c r="F1539" s="2">
        <v>0</v>
      </c>
      <c r="G1539" s="3">
        <f t="shared" si="52"/>
        <v>528.45176000000004</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132112.94</v>
      </c>
      <c r="E1540" s="2">
        <v>0</v>
      </c>
      <c r="F1540" s="2">
        <v>0</v>
      </c>
      <c r="G1540" s="3">
        <f t="shared" si="52"/>
        <v>792.67764</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2750</v>
      </c>
      <c r="E1541" s="2">
        <v>0</v>
      </c>
      <c r="F1541" s="2">
        <v>0</v>
      </c>
      <c r="G1541" s="3">
        <f t="shared" si="52"/>
        <v>22</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129362.94</v>
      </c>
      <c r="E1542" s="2">
        <v>0</v>
      </c>
      <c r="F1542" s="2">
        <v>0</v>
      </c>
      <c r="G1542" s="3">
        <f t="shared" si="52"/>
        <v>1293.6294</v>
      </c>
      <c r="H1542" s="3">
        <f t="shared" si="63"/>
        <v>5.9999999997671694E-2</v>
      </c>
      <c r="I1542" s="11">
        <f t="shared" si="64"/>
        <v>77.617763996988032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407667.05</v>
      </c>
      <c r="D1582" s="7"/>
      <c r="E1582" s="7">
        <v>0</v>
      </c>
      <c r="F1582" s="7">
        <v>0</v>
      </c>
      <c r="G1582" s="8">
        <f t="shared" ref="G1582:G1686" si="70">B1582/1000*C1582</f>
        <v>407.66705000000002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5301111.09</v>
      </c>
      <c r="D1583" s="2">
        <v>0</v>
      </c>
      <c r="E1583" s="2">
        <v>0</v>
      </c>
      <c r="F1583" s="2">
        <v>0</v>
      </c>
      <c r="G1583" s="3">
        <f t="shared" si="70"/>
        <v>10602.222180000001</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4993418.09</v>
      </c>
      <c r="D1585" s="2">
        <v>0</v>
      </c>
      <c r="E1585" s="2">
        <v>0</v>
      </c>
      <c r="F1585" s="2">
        <v>0</v>
      </c>
      <c r="G1585" s="3">
        <f t="shared" si="70"/>
        <v>19973.67236</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4556694.1500000004</v>
      </c>
      <c r="D1586" s="2">
        <v>0</v>
      </c>
      <c r="E1586" s="2">
        <v>0</v>
      </c>
      <c r="F1586" s="2">
        <v>0</v>
      </c>
      <c r="G1586" s="3">
        <f t="shared" si="70"/>
        <v>22783.470750000004</v>
      </c>
      <c r="H1586" s="3">
        <f t="shared" si="71"/>
        <v>0.15000000037252903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347528.37</v>
      </c>
      <c r="D1587" s="2">
        <v>0</v>
      </c>
      <c r="E1587" s="2">
        <v>0</v>
      </c>
      <c r="F1587" s="2">
        <v>0</v>
      </c>
      <c r="G1587" s="3">
        <f t="shared" si="70"/>
        <v>2085.17022</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332.01</v>
      </c>
      <c r="D1588" s="2">
        <v>0</v>
      </c>
      <c r="E1588" s="2">
        <v>0</v>
      </c>
      <c r="F1588" s="2">
        <v>0</v>
      </c>
      <c r="G1588" s="3">
        <f t="shared" si="70"/>
        <v>2.3240699999999999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88863.56</v>
      </c>
      <c r="D1593" s="2">
        <v>0</v>
      </c>
      <c r="E1593" s="2">
        <v>0</v>
      </c>
      <c r="F1593" s="2">
        <v>0</v>
      </c>
      <c r="G1593" s="3">
        <f t="shared" si="70"/>
        <v>1066.3627200000001</v>
      </c>
      <c r="H1593" s="3">
        <f t="shared" si="71"/>
        <v>0.44000000000232831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304697.83</v>
      </c>
      <c r="D1594" s="2">
        <v>0</v>
      </c>
      <c r="E1594" s="2">
        <v>0</v>
      </c>
      <c r="F1594" s="2">
        <v>0</v>
      </c>
      <c r="G1594" s="3">
        <f t="shared" si="70"/>
        <v>3961.07179</v>
      </c>
      <c r="H1594" s="3">
        <f t="shared" si="71"/>
        <v>0.16999999998370185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2995.17</v>
      </c>
      <c r="D1601" s="2">
        <v>0</v>
      </c>
      <c r="E1601" s="2">
        <v>0</v>
      </c>
      <c r="F1601" s="2">
        <v>0</v>
      </c>
      <c r="G1601" s="3">
        <f>B1601/1000*C1601</f>
        <v>59.903400000000005</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5322562.3</v>
      </c>
      <c r="D1602" s="2">
        <v>0</v>
      </c>
      <c r="E1602" s="2">
        <v>0</v>
      </c>
      <c r="F1602" s="2">
        <v>0</v>
      </c>
      <c r="G1602" s="3">
        <f t="shared" si="70"/>
        <v>111773.8083</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4990607.62</v>
      </c>
      <c r="D1604" s="2">
        <v>0</v>
      </c>
      <c r="E1604" s="2">
        <v>0</v>
      </c>
      <c r="F1604" s="2">
        <v>0</v>
      </c>
      <c r="G1604" s="3">
        <f t="shared" si="70"/>
        <v>114783.97526000001</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4520268.03</v>
      </c>
      <c r="D1605" s="2">
        <v>0</v>
      </c>
      <c r="E1605" s="2">
        <v>0</v>
      </c>
      <c r="F1605" s="2">
        <v>0</v>
      </c>
      <c r="G1605" s="3">
        <f t="shared" si="70"/>
        <v>108486.43272000001</v>
      </c>
      <c r="H1605" s="3">
        <f t="shared" si="71"/>
        <v>3.0000000260770321E-2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375088.23</v>
      </c>
      <c r="D1606" s="2">
        <v>0</v>
      </c>
      <c r="E1606" s="2">
        <v>0</v>
      </c>
      <c r="F1606" s="2">
        <v>0</v>
      </c>
      <c r="G1606" s="3">
        <f t="shared" si="70"/>
        <v>9377.2057499999992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351.88</v>
      </c>
      <c r="D1607" s="2">
        <v>0</v>
      </c>
      <c r="E1607" s="2">
        <v>0</v>
      </c>
      <c r="F1607" s="2">
        <v>0</v>
      </c>
      <c r="G1607" s="3">
        <f t="shared" si="70"/>
        <v>9.1488800000000001</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94899.48</v>
      </c>
      <c r="D1612" s="2">
        <v>0</v>
      </c>
      <c r="E1612" s="2">
        <v>0</v>
      </c>
      <c r="F1612" s="2">
        <v>0</v>
      </c>
      <c r="G1612" s="3">
        <f t="shared" si="70"/>
        <v>2941.8838799999999</v>
      </c>
      <c r="H1612" s="3">
        <f t="shared" si="71"/>
        <v>0.47999999999592546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330099.51</v>
      </c>
      <c r="D1613" s="2">
        <v>0</v>
      </c>
      <c r="E1613" s="2">
        <v>0</v>
      </c>
      <c r="F1613" s="2">
        <v>0</v>
      </c>
      <c r="G1613" s="3">
        <f t="shared" si="70"/>
        <v>10563.18432</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1855.17</v>
      </c>
      <c r="D1620" s="2">
        <v>0</v>
      </c>
      <c r="E1620" s="2">
        <v>0</v>
      </c>
      <c r="F1620" s="2">
        <v>0</v>
      </c>
      <c r="G1620" s="3">
        <f>B1620/1000*C1620</f>
        <v>72.35163</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386215.83999999985</v>
      </c>
      <c r="D1621" s="2">
        <v>0</v>
      </c>
      <c r="E1621" s="2">
        <v>0</v>
      </c>
      <c r="F1621" s="2">
        <v>0</v>
      </c>
      <c r="G1621" s="3">
        <f t="shared" si="70"/>
        <v>15448.633599999994</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386215.83999999997</v>
      </c>
      <c r="D1681" s="2">
        <v>0</v>
      </c>
      <c r="E1681" s="2">
        <v>0</v>
      </c>
      <c r="F1681" s="2">
        <v>0</v>
      </c>
      <c r="G1681" s="3">
        <f t="shared" si="70"/>
        <v>38621.583999999995</v>
      </c>
      <c r="H1681" s="3">
        <f t="shared" si="71"/>
        <v>0.16000000003259629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383540.24</v>
      </c>
      <c r="D1683" s="2">
        <v>0</v>
      </c>
      <c r="E1683" s="2">
        <v>0</v>
      </c>
      <c r="F1683" s="2">
        <v>0</v>
      </c>
      <c r="G1683" s="3">
        <f t="shared" si="70"/>
        <v>39121.104479999995</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1535.6</v>
      </c>
      <c r="D1684" s="2">
        <v>0</v>
      </c>
      <c r="E1684" s="2">
        <v>0</v>
      </c>
      <c r="F1684" s="2">
        <v>0</v>
      </c>
      <c r="G1684" s="3">
        <f t="shared" si="70"/>
        <v>158.16679999999999</v>
      </c>
      <c r="H1684" s="3">
        <f t="shared" si="71"/>
        <v>0.40000000000009095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1140</v>
      </c>
      <c r="D1686" s="14">
        <v>0</v>
      </c>
      <c r="E1686" s="14">
        <v>0</v>
      </c>
      <c r="F1686" s="14">
        <v>0</v>
      </c>
      <c r="G1686" s="15">
        <f t="shared" si="70"/>
        <v>119.69999999999999</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36022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4418880.1399999997</v>
      </c>
      <c r="I17" s="275">
        <f>'PR-RAS'!E6</f>
        <v>4951038.8999999994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4179713.6100000008</v>
      </c>
      <c r="I18" s="275">
        <f>'PR-RAS'!E152</f>
        <v>4902256.1899999995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79265.809999998601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185092.21000000049</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673873.62</v>
      </c>
      <c r="I22" s="275">
        <f>BILANCA!E7</f>
        <v>855031.00999999966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509801.54</v>
      </c>
      <c r="I23" s="275">
        <f>BILANCA!E69</f>
        <v>235051.78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407667.04999999993</v>
      </c>
      <c r="I24" s="275">
        <f>BILANCA!E177</f>
        <v>386215.83999999997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776008.1100000001</v>
      </c>
      <c r="I25" s="275">
        <f>BILANCA!E251</f>
        <v>703866.95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4501329.41</v>
      </c>
      <c r="I31" s="275">
        <f>'RAS-funkcijski'!E141</f>
        <v>5215526.5199999996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132112.94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407667.05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386215.83999999985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386215.83999999997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120" zoomScaleNormal="120" workbookViewId="0">
      <selection activeCell="E380" sqref="E3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4418880.1399999997</v>
      </c>
      <c r="E6" s="60">
        <f>E7+E43+E49+E82+E106+E125+E134+E140</f>
        <v>4951038.8999999994</v>
      </c>
      <c r="F6" s="45">
        <f t="shared" ref="F6:F132" si="0">IF(D6&lt;&gt;0,IF(E6/D6&gt;=100,"&gt;&gt;100",E6/D6*100),"-")</f>
        <v>112.04284214868974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1015.45</v>
      </c>
      <c r="E49" s="60">
        <f>E50+E53+E58+E61+E64+E68+E71+E74+E77</f>
        <v>2881.99</v>
      </c>
      <c r="F49" s="45">
        <f t="shared" si="0"/>
        <v>283.81407257865965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1015.45</v>
      </c>
      <c r="E68" s="60">
        <f t="shared" si="11"/>
        <v>2881.99</v>
      </c>
      <c r="F68" s="45">
        <f t="shared" si="0"/>
        <v>283.81407257865965</v>
      </c>
    </row>
    <row r="69" spans="1:6" ht="12.75" customHeight="1" x14ac:dyDescent="0.2">
      <c r="A69" s="63" t="s">
        <v>141</v>
      </c>
      <c r="B69" s="64" t="s">
        <v>142</v>
      </c>
      <c r="C69" s="247" t="s">
        <v>141</v>
      </c>
      <c r="D69" s="194">
        <v>1015.45</v>
      </c>
      <c r="E69" s="194">
        <v>2881.99</v>
      </c>
      <c r="F69" s="45">
        <f t="shared" si="0"/>
        <v>283.81407257865965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29051.27</v>
      </c>
      <c r="E106" s="60">
        <f>E107+E112+E120+E124</f>
        <v>17884.759999999998</v>
      </c>
      <c r="F106" s="45">
        <f t="shared" si="0"/>
        <v>61.562747514996751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29051.27</v>
      </c>
      <c r="E112" s="60">
        <f t="shared" si="20"/>
        <v>17884.759999999998</v>
      </c>
      <c r="F112" s="45">
        <f t="shared" si="0"/>
        <v>61.562747514996751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29051.27</v>
      </c>
      <c r="E117" s="194">
        <v>17884.759999999998</v>
      </c>
      <c r="F117" s="45">
        <f t="shared" si="0"/>
        <v>61.562747514996751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214642.07</v>
      </c>
      <c r="E125" s="60">
        <f t="shared" si="22"/>
        <v>538231.92999999993</v>
      </c>
      <c r="F125" s="45">
        <f t="shared" si="0"/>
        <v>250.75789196404966</v>
      </c>
    </row>
    <row r="126" spans="1:6" ht="12.75" customHeight="1" x14ac:dyDescent="0.2">
      <c r="A126" s="63">
        <v>661</v>
      </c>
      <c r="B126" s="65" t="s">
        <v>255</v>
      </c>
      <c r="C126" s="247" t="s">
        <v>256</v>
      </c>
      <c r="D126" s="60">
        <f t="shared" ref="D126:E126" si="23">SUM(D127:D128)</f>
        <v>184467.07</v>
      </c>
      <c r="E126" s="60">
        <f t="shared" si="23"/>
        <v>300640.34999999998</v>
      </c>
      <c r="F126" s="45">
        <f t="shared" si="0"/>
        <v>162.97778785124086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184467.07</v>
      </c>
      <c r="E128" s="194">
        <v>300640.34999999998</v>
      </c>
      <c r="F128" s="45">
        <f t="shared" si="0"/>
        <v>162.97778785124086</v>
      </c>
    </row>
    <row r="129" spans="1:6" ht="36" x14ac:dyDescent="0.2">
      <c r="A129" s="63">
        <v>663</v>
      </c>
      <c r="B129" s="182" t="s">
        <v>261</v>
      </c>
      <c r="C129" s="247" t="s">
        <v>262</v>
      </c>
      <c r="D129" s="60">
        <f t="shared" ref="D129:E129" si="24">SUM(D130:D133)</f>
        <v>30175</v>
      </c>
      <c r="E129" s="60">
        <f t="shared" si="24"/>
        <v>237591.58</v>
      </c>
      <c r="F129" s="45">
        <f t="shared" si="0"/>
        <v>787.3788898094449</v>
      </c>
    </row>
    <row r="130" spans="1:6" ht="12.75" customHeight="1" x14ac:dyDescent="0.2">
      <c r="A130" s="63">
        <v>6631</v>
      </c>
      <c r="B130" s="65" t="s">
        <v>263</v>
      </c>
      <c r="C130" s="247" t="s">
        <v>264</v>
      </c>
      <c r="D130" s="194">
        <v>0</v>
      </c>
      <c r="E130" s="194">
        <v>25000</v>
      </c>
      <c r="F130" s="45" t="str">
        <f t="shared" si="0"/>
        <v>-</v>
      </c>
    </row>
    <row r="131" spans="1:6" ht="12.75" customHeight="1" x14ac:dyDescent="0.2">
      <c r="A131" s="63">
        <v>6632</v>
      </c>
      <c r="B131" s="182" t="s">
        <v>265</v>
      </c>
      <c r="C131" s="247" t="s">
        <v>266</v>
      </c>
      <c r="D131" s="194">
        <v>30175</v>
      </c>
      <c r="E131" s="194">
        <v>212591.58</v>
      </c>
      <c r="F131" s="45">
        <f t="shared" si="0"/>
        <v>704.52884838442412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4173109.59</v>
      </c>
      <c r="E134" s="60">
        <f t="shared" si="25"/>
        <v>4391718.5999999996</v>
      </c>
      <c r="F134" s="45">
        <f t="shared" ref="F134:F229" si="26">IF(D134&lt;&gt;0,IF(E134/D134&gt;=100,"&gt;&gt;100",E134/D134*100),"-")</f>
        <v>105.23851591445982</v>
      </c>
    </row>
    <row r="135" spans="1:6" ht="24" x14ac:dyDescent="0.2">
      <c r="A135" s="63">
        <v>671</v>
      </c>
      <c r="B135" s="182" t="s">
        <v>273</v>
      </c>
      <c r="C135" s="247" t="s">
        <v>274</v>
      </c>
      <c r="D135" s="60">
        <f t="shared" ref="D135:E135" si="27">SUM(D136:D138)</f>
        <v>4173109.59</v>
      </c>
      <c r="E135" s="60">
        <f t="shared" si="27"/>
        <v>4391718.5999999996</v>
      </c>
      <c r="F135" s="45">
        <f t="shared" si="26"/>
        <v>105.23851591445982</v>
      </c>
    </row>
    <row r="136" spans="1:6" ht="12.75" customHeight="1" x14ac:dyDescent="0.2">
      <c r="A136" s="63">
        <v>6711</v>
      </c>
      <c r="B136" s="65" t="s">
        <v>275</v>
      </c>
      <c r="C136" s="247" t="s">
        <v>276</v>
      </c>
      <c r="D136" s="194">
        <v>3961333.3</v>
      </c>
      <c r="E136" s="194">
        <v>4391718.5999999996</v>
      </c>
      <c r="F136" s="45">
        <f t="shared" si="26"/>
        <v>110.86465761414219</v>
      </c>
    </row>
    <row r="137" spans="1:6" ht="24" x14ac:dyDescent="0.2">
      <c r="A137" s="63">
        <v>6712</v>
      </c>
      <c r="B137" s="182" t="s">
        <v>277</v>
      </c>
      <c r="C137" s="247" t="s">
        <v>278</v>
      </c>
      <c r="D137" s="194">
        <v>211776.29</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1061.76</v>
      </c>
      <c r="E140" s="60">
        <f t="shared" si="28"/>
        <v>321.62</v>
      </c>
      <c r="F140" s="45">
        <f t="shared" si="26"/>
        <v>30.291214587100662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1061.76</v>
      </c>
      <c r="E151" s="194">
        <v>321.62</v>
      </c>
      <c r="F151" s="45">
        <f t="shared" si="26"/>
        <v>30.291214587100662</v>
      </c>
    </row>
    <row r="152" spans="1:6" ht="12.75" customHeight="1" x14ac:dyDescent="0.2">
      <c r="A152" s="63">
        <v>3</v>
      </c>
      <c r="B152" s="64" t="s">
        <v>307</v>
      </c>
      <c r="C152" s="247" t="s">
        <v>13</v>
      </c>
      <c r="D152" s="60">
        <f>D153+D164+D202+D221+D230+D262+D273</f>
        <v>4179713.6100000008</v>
      </c>
      <c r="E152" s="60">
        <f>E153+E164+E202+E221+E230+E262+E273</f>
        <v>4902256.1899999995</v>
      </c>
      <c r="F152" s="45">
        <f t="shared" si="26"/>
        <v>117.28689205574538</v>
      </c>
    </row>
    <row r="153" spans="1:6" ht="12.75" customHeight="1" x14ac:dyDescent="0.2">
      <c r="A153" s="63">
        <v>31</v>
      </c>
      <c r="B153" s="64" t="s">
        <v>308</v>
      </c>
      <c r="C153" s="247" t="s">
        <v>3</v>
      </c>
      <c r="D153" s="60">
        <f t="shared" ref="D153:E153" si="30">D154+D159+D160</f>
        <v>3694249.9200000009</v>
      </c>
      <c r="E153" s="60">
        <f t="shared" si="30"/>
        <v>4550223.72</v>
      </c>
      <c r="F153" s="45">
        <f t="shared" si="26"/>
        <v>123.17043563744596</v>
      </c>
    </row>
    <row r="154" spans="1:6" ht="12.75" customHeight="1" x14ac:dyDescent="0.2">
      <c r="A154" s="63">
        <v>311</v>
      </c>
      <c r="B154" s="64" t="s">
        <v>309</v>
      </c>
      <c r="C154" s="247" t="s">
        <v>310</v>
      </c>
      <c r="D154" s="60">
        <f t="shared" ref="D154:E154" si="31">SUM(D155:D158)</f>
        <v>2710523.3000000007</v>
      </c>
      <c r="E154" s="60">
        <f t="shared" si="31"/>
        <v>3389749.34</v>
      </c>
      <c r="F154" s="45">
        <f t="shared" si="26"/>
        <v>125.0588526577137</v>
      </c>
    </row>
    <row r="155" spans="1:6" ht="12.75" customHeight="1" x14ac:dyDescent="0.2">
      <c r="A155" s="63">
        <v>3111</v>
      </c>
      <c r="B155" s="64" t="s">
        <v>311</v>
      </c>
      <c r="C155" s="247" t="s">
        <v>312</v>
      </c>
      <c r="D155" s="194">
        <v>2156137.4500000002</v>
      </c>
      <c r="E155" s="194">
        <v>2668245.4</v>
      </c>
      <c r="F155" s="45">
        <f t="shared" si="26"/>
        <v>123.75117365546429</v>
      </c>
    </row>
    <row r="156" spans="1:6" ht="12.75" customHeight="1" x14ac:dyDescent="0.2">
      <c r="A156" s="63">
        <v>3112</v>
      </c>
      <c r="B156" s="64" t="s">
        <v>313</v>
      </c>
      <c r="C156" s="247" t="s">
        <v>314</v>
      </c>
      <c r="D156" s="194">
        <v>3150.93</v>
      </c>
      <c r="E156" s="194">
        <v>3407.27</v>
      </c>
      <c r="F156" s="45">
        <f t="shared" si="26"/>
        <v>108.13537590489157</v>
      </c>
    </row>
    <row r="157" spans="1:6" ht="12.75" customHeight="1" x14ac:dyDescent="0.2">
      <c r="A157" s="63">
        <v>3113</v>
      </c>
      <c r="B157" s="65" t="s">
        <v>315</v>
      </c>
      <c r="C157" s="247" t="s">
        <v>316</v>
      </c>
      <c r="D157" s="194">
        <v>10218.719999999999</v>
      </c>
      <c r="E157" s="194">
        <v>31128.13</v>
      </c>
      <c r="F157" s="45">
        <f t="shared" si="26"/>
        <v>304.61868022609491</v>
      </c>
    </row>
    <row r="158" spans="1:6" ht="12.75" customHeight="1" x14ac:dyDescent="0.2">
      <c r="A158" s="63">
        <v>3114</v>
      </c>
      <c r="B158" s="65" t="s">
        <v>317</v>
      </c>
      <c r="C158" s="247" t="s">
        <v>318</v>
      </c>
      <c r="D158" s="194">
        <v>541016.19999999995</v>
      </c>
      <c r="E158" s="194">
        <v>686968.54</v>
      </c>
      <c r="F158" s="45">
        <f t="shared" si="26"/>
        <v>126.97744355899141</v>
      </c>
    </row>
    <row r="159" spans="1:6" ht="12.75" customHeight="1" x14ac:dyDescent="0.2">
      <c r="A159" s="63">
        <v>312</v>
      </c>
      <c r="B159" s="65" t="s">
        <v>319</v>
      </c>
      <c r="C159" s="247" t="s">
        <v>320</v>
      </c>
      <c r="D159" s="194">
        <v>356311.28</v>
      </c>
      <c r="E159" s="194">
        <v>360472.33</v>
      </c>
      <c r="F159" s="45">
        <f t="shared" si="26"/>
        <v>101.16781315483472</v>
      </c>
    </row>
    <row r="160" spans="1:6" ht="12.75" customHeight="1" x14ac:dyDescent="0.2">
      <c r="A160" s="63">
        <v>313</v>
      </c>
      <c r="B160" s="65" t="s">
        <v>321</v>
      </c>
      <c r="C160" s="247" t="s">
        <v>322</v>
      </c>
      <c r="D160" s="60">
        <f t="shared" ref="D160:E160" si="32">SUM(D161:D163)</f>
        <v>627415.34000000008</v>
      </c>
      <c r="E160" s="60">
        <f t="shared" si="32"/>
        <v>800002.05</v>
      </c>
      <c r="F160" s="45">
        <f t="shared" si="26"/>
        <v>127.5075693877679</v>
      </c>
    </row>
    <row r="161" spans="1:6" ht="12.75" customHeight="1" x14ac:dyDescent="0.2">
      <c r="A161" s="63">
        <v>3131</v>
      </c>
      <c r="B161" s="65" t="s">
        <v>323</v>
      </c>
      <c r="C161" s="247" t="s">
        <v>324</v>
      </c>
      <c r="D161" s="194">
        <v>210384.89</v>
      </c>
      <c r="E161" s="194">
        <v>255069.14</v>
      </c>
      <c r="F161" s="45">
        <f t="shared" si="26"/>
        <v>121.23928671873728</v>
      </c>
    </row>
    <row r="162" spans="1:6" ht="12.75" customHeight="1" x14ac:dyDescent="0.2">
      <c r="A162" s="63">
        <v>3132</v>
      </c>
      <c r="B162" s="65" t="s">
        <v>325</v>
      </c>
      <c r="C162" s="247" t="s">
        <v>326</v>
      </c>
      <c r="D162" s="194">
        <v>417030.45</v>
      </c>
      <c r="E162" s="194">
        <v>544932.91</v>
      </c>
      <c r="F162" s="45">
        <f t="shared" si="26"/>
        <v>130.66981319949181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485163.41</v>
      </c>
      <c r="E164" s="60">
        <f>E165+E170+E178+E188+E189+E194</f>
        <v>351700.46</v>
      </c>
      <c r="F164" s="45">
        <f t="shared" si="26"/>
        <v>72.491134481885183</v>
      </c>
    </row>
    <row r="165" spans="1:6" ht="12.75" customHeight="1" x14ac:dyDescent="0.2">
      <c r="A165" s="63">
        <v>321</v>
      </c>
      <c r="B165" s="64" t="s">
        <v>331</v>
      </c>
      <c r="C165" s="247" t="s">
        <v>332</v>
      </c>
      <c r="D165" s="60">
        <f t="shared" ref="D165:E165" si="33">SUM(D166:D169)</f>
        <v>154096.16999999998</v>
      </c>
      <c r="E165" s="60">
        <f t="shared" si="33"/>
        <v>89582.36</v>
      </c>
      <c r="F165" s="45">
        <f t="shared" si="26"/>
        <v>58.134060048345134</v>
      </c>
    </row>
    <row r="166" spans="1:6" ht="12.75" customHeight="1" x14ac:dyDescent="0.2">
      <c r="A166" s="63">
        <v>3211</v>
      </c>
      <c r="B166" s="64" t="s">
        <v>333</v>
      </c>
      <c r="C166" s="247" t="s">
        <v>334</v>
      </c>
      <c r="D166" s="194">
        <v>1414</v>
      </c>
      <c r="E166" s="194">
        <f>1635+236</f>
        <v>1871</v>
      </c>
      <c r="F166" s="45">
        <f t="shared" si="26"/>
        <v>132.31966053748232</v>
      </c>
    </row>
    <row r="167" spans="1:6" ht="12.75" customHeight="1" x14ac:dyDescent="0.2">
      <c r="A167" s="63">
        <v>3212</v>
      </c>
      <c r="B167" s="64" t="s">
        <v>335</v>
      </c>
      <c r="C167" s="247" t="s">
        <v>336</v>
      </c>
      <c r="D167" s="194">
        <v>73733.240000000005</v>
      </c>
      <c r="E167" s="194">
        <v>81014.36</v>
      </c>
      <c r="F167" s="45">
        <f t="shared" si="26"/>
        <v>109.87494920879645</v>
      </c>
    </row>
    <row r="168" spans="1:6" ht="12.75" customHeight="1" x14ac:dyDescent="0.2">
      <c r="A168" s="63">
        <v>3213</v>
      </c>
      <c r="B168" s="64" t="s">
        <v>337</v>
      </c>
      <c r="C168" s="247" t="s">
        <v>338</v>
      </c>
      <c r="D168" s="194">
        <v>2988.93</v>
      </c>
      <c r="E168" s="194">
        <f>1945.5+4751.5</f>
        <v>6697</v>
      </c>
      <c r="F168" s="45">
        <f t="shared" si="26"/>
        <v>224.06011515826734</v>
      </c>
    </row>
    <row r="169" spans="1:6" ht="12.75" customHeight="1" x14ac:dyDescent="0.2">
      <c r="A169" s="63">
        <v>3214</v>
      </c>
      <c r="B169" s="64" t="s">
        <v>339</v>
      </c>
      <c r="C169" s="247" t="s">
        <v>340</v>
      </c>
      <c r="D169" s="194">
        <v>75960</v>
      </c>
      <c r="E169" s="194">
        <v>0</v>
      </c>
      <c r="F169" s="45">
        <f t="shared" si="26"/>
        <v>0</v>
      </c>
    </row>
    <row r="170" spans="1:6" ht="12.75" customHeight="1" x14ac:dyDescent="0.2">
      <c r="A170" s="63">
        <v>322</v>
      </c>
      <c r="B170" s="64" t="s">
        <v>341</v>
      </c>
      <c r="C170" s="247" t="s">
        <v>342</v>
      </c>
      <c r="D170" s="60">
        <f t="shared" ref="D170:E170" si="34">SUM(D171:D177)</f>
        <v>159597.72000000003</v>
      </c>
      <c r="E170" s="60">
        <f t="shared" si="34"/>
        <v>132125.21</v>
      </c>
      <c r="F170" s="45">
        <f t="shared" si="26"/>
        <v>82.78640196113075</v>
      </c>
    </row>
    <row r="171" spans="1:6" ht="12.75" customHeight="1" x14ac:dyDescent="0.2">
      <c r="A171" s="63">
        <v>3221</v>
      </c>
      <c r="B171" s="64" t="s">
        <v>343</v>
      </c>
      <c r="C171" s="247" t="s">
        <v>344</v>
      </c>
      <c r="D171" s="194">
        <v>14728.22</v>
      </c>
      <c r="E171" s="194">
        <f>2536.52+670.5+4391.58+1262.35+5951.93</f>
        <v>14812.880000000001</v>
      </c>
      <c r="F171" s="45">
        <f t="shared" si="26"/>
        <v>100.57481487919111</v>
      </c>
    </row>
    <row r="172" spans="1:6" ht="12.75" customHeight="1" x14ac:dyDescent="0.2">
      <c r="A172" s="63">
        <v>3222</v>
      </c>
      <c r="B172" s="64" t="s">
        <v>345</v>
      </c>
      <c r="C172" s="247" t="s">
        <v>346</v>
      </c>
      <c r="D172" s="194">
        <v>11075</v>
      </c>
      <c r="E172" s="194">
        <v>0</v>
      </c>
      <c r="F172" s="45">
        <f t="shared" si="26"/>
        <v>0</v>
      </c>
    </row>
    <row r="173" spans="1:6" ht="12.75" customHeight="1" x14ac:dyDescent="0.2">
      <c r="A173" s="63">
        <v>3223</v>
      </c>
      <c r="B173" s="65" t="s">
        <v>347</v>
      </c>
      <c r="C173" s="247" t="s">
        <v>348</v>
      </c>
      <c r="D173" s="194">
        <v>55991.05</v>
      </c>
      <c r="E173" s="194">
        <f>14506.61+436.1+30321.41+8170</f>
        <v>53434.12</v>
      </c>
      <c r="F173" s="45">
        <f t="shared" si="26"/>
        <v>95.433323718701473</v>
      </c>
    </row>
    <row r="174" spans="1:6" ht="12.75" customHeight="1" x14ac:dyDescent="0.2">
      <c r="A174" s="63">
        <v>3224</v>
      </c>
      <c r="B174" s="65" t="s">
        <v>349</v>
      </c>
      <c r="C174" s="247" t="s">
        <v>350</v>
      </c>
      <c r="D174" s="194">
        <v>11539.43</v>
      </c>
      <c r="E174" s="194">
        <f>1180.89+5710.14+5963.74+334.67</f>
        <v>13189.44</v>
      </c>
      <c r="F174" s="45">
        <f t="shared" si="26"/>
        <v>114.29888651345863</v>
      </c>
    </row>
    <row r="175" spans="1:6" ht="12.75" customHeight="1" x14ac:dyDescent="0.2">
      <c r="A175" s="63">
        <v>3225</v>
      </c>
      <c r="B175" s="65" t="s">
        <v>351</v>
      </c>
      <c r="C175" s="247" t="s">
        <v>352</v>
      </c>
      <c r="D175" s="194">
        <v>11406.61</v>
      </c>
      <c r="E175" s="194">
        <f>5151.39+7416</f>
        <v>12567.39</v>
      </c>
      <c r="F175" s="45">
        <f t="shared" si="26"/>
        <v>110.17638018657603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54857.41</v>
      </c>
      <c r="E177" s="194">
        <v>38121.379999999997</v>
      </c>
      <c r="F177" s="45">
        <f t="shared" si="26"/>
        <v>69.491760547936906</v>
      </c>
    </row>
    <row r="178" spans="1:6" ht="12.75" customHeight="1" x14ac:dyDescent="0.2">
      <c r="A178" s="63">
        <v>323</v>
      </c>
      <c r="B178" s="65" t="s">
        <v>357</v>
      </c>
      <c r="C178" s="247" t="s">
        <v>358</v>
      </c>
      <c r="D178" s="60">
        <f t="shared" ref="D178:E178" si="35">SUM(D179:D187)</f>
        <v>159044.44999999998</v>
      </c>
      <c r="E178" s="60">
        <f t="shared" si="35"/>
        <v>115844.18000000001</v>
      </c>
      <c r="F178" s="45">
        <f t="shared" si="26"/>
        <v>72.837612378174796</v>
      </c>
    </row>
    <row r="179" spans="1:6" ht="12.75" customHeight="1" x14ac:dyDescent="0.2">
      <c r="A179" s="63">
        <v>3231</v>
      </c>
      <c r="B179" s="65" t="s">
        <v>359</v>
      </c>
      <c r="C179" s="247" t="s">
        <v>360</v>
      </c>
      <c r="D179" s="194">
        <v>7588.26</v>
      </c>
      <c r="E179" s="194">
        <f>4771.9+1380.97+1069.97+162.5</f>
        <v>7385.34</v>
      </c>
      <c r="F179" s="45">
        <f t="shared" si="26"/>
        <v>97.325869171588735</v>
      </c>
    </row>
    <row r="180" spans="1:6" ht="12.75" customHeight="1" x14ac:dyDescent="0.2">
      <c r="A180" s="63">
        <v>3232</v>
      </c>
      <c r="B180" s="65" t="s">
        <v>361</v>
      </c>
      <c r="C180" s="247" t="s">
        <v>362</v>
      </c>
      <c r="D180" s="194">
        <v>102669.58</v>
      </c>
      <c r="E180" s="194">
        <f>21400.93+11367.92+33691.73+2848.84</f>
        <v>69309.42</v>
      </c>
      <c r="F180" s="45">
        <f t="shared" si="26"/>
        <v>67.507259696591731</v>
      </c>
    </row>
    <row r="181" spans="1:6" ht="12.75" customHeight="1" x14ac:dyDescent="0.2">
      <c r="A181" s="63">
        <v>3233</v>
      </c>
      <c r="B181" s="65" t="s">
        <v>363</v>
      </c>
      <c r="C181" s="247" t="s">
        <v>364</v>
      </c>
      <c r="D181" s="194">
        <v>0</v>
      </c>
      <c r="E181" s="194">
        <v>248.85</v>
      </c>
      <c r="F181" s="45" t="str">
        <f t="shared" si="26"/>
        <v>-</v>
      </c>
    </row>
    <row r="182" spans="1:6" ht="12.75" customHeight="1" x14ac:dyDescent="0.2">
      <c r="A182" s="63">
        <v>3234</v>
      </c>
      <c r="B182" s="65" t="s">
        <v>365</v>
      </c>
      <c r="C182" s="247" t="s">
        <v>366</v>
      </c>
      <c r="D182" s="194">
        <v>11314.95</v>
      </c>
      <c r="E182" s="194">
        <f>3050.31+2395.59+234.41+37.44</f>
        <v>5717.7499999999991</v>
      </c>
      <c r="F182" s="45">
        <f t="shared" si="26"/>
        <v>50.532702309775992</v>
      </c>
    </row>
    <row r="183" spans="1:6" ht="12.75" customHeight="1" x14ac:dyDescent="0.2">
      <c r="A183" s="63">
        <v>3235</v>
      </c>
      <c r="B183" s="64" t="s">
        <v>367</v>
      </c>
      <c r="C183" s="247" t="s">
        <v>368</v>
      </c>
      <c r="D183" s="194">
        <v>3811.8</v>
      </c>
      <c r="E183" s="194">
        <v>1215.8</v>
      </c>
      <c r="F183" s="45">
        <f t="shared" si="26"/>
        <v>31.895692323836506</v>
      </c>
    </row>
    <row r="184" spans="1:6" ht="12.75" customHeight="1" x14ac:dyDescent="0.2">
      <c r="A184" s="63">
        <v>3236</v>
      </c>
      <c r="B184" s="64" t="s">
        <v>369</v>
      </c>
      <c r="C184" s="247" t="s">
        <v>370</v>
      </c>
      <c r="D184" s="194">
        <v>3059</v>
      </c>
      <c r="E184" s="194">
        <v>80</v>
      </c>
      <c r="F184" s="45">
        <f t="shared" si="26"/>
        <v>2.6152337365152012</v>
      </c>
    </row>
    <row r="185" spans="1:6" ht="12.75" customHeight="1" x14ac:dyDescent="0.2">
      <c r="A185" s="63">
        <v>3237</v>
      </c>
      <c r="B185" s="64" t="s">
        <v>371</v>
      </c>
      <c r="C185" s="247" t="s">
        <v>372</v>
      </c>
      <c r="D185" s="194">
        <v>14145.82</v>
      </c>
      <c r="E185" s="194">
        <f>447.93+9519.95+300</f>
        <v>10267.880000000001</v>
      </c>
      <c r="F185" s="45">
        <f t="shared" si="26"/>
        <v>72.585965324032117</v>
      </c>
    </row>
    <row r="186" spans="1:6" ht="12.75" customHeight="1" x14ac:dyDescent="0.2">
      <c r="A186" s="63">
        <v>3238</v>
      </c>
      <c r="B186" s="64" t="s">
        <v>373</v>
      </c>
      <c r="C186" s="247" t="s">
        <v>374</v>
      </c>
      <c r="D186" s="194">
        <v>10103.64</v>
      </c>
      <c r="E186" s="194">
        <v>14274.03</v>
      </c>
      <c r="F186" s="45">
        <f t="shared" si="26"/>
        <v>141.27611435086763</v>
      </c>
    </row>
    <row r="187" spans="1:6" ht="12.75" customHeight="1" x14ac:dyDescent="0.2">
      <c r="A187" s="63">
        <v>3239</v>
      </c>
      <c r="B187" s="64" t="s">
        <v>375</v>
      </c>
      <c r="C187" s="247" t="s">
        <v>376</v>
      </c>
      <c r="D187" s="194">
        <v>6351.4</v>
      </c>
      <c r="E187" s="194">
        <f>37.2+5660.84+1647.07</f>
        <v>7345.11</v>
      </c>
      <c r="F187" s="45">
        <f t="shared" si="26"/>
        <v>115.64552697043172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12425.07</v>
      </c>
      <c r="E194" s="60">
        <f t="shared" si="36"/>
        <v>14148.71</v>
      </c>
      <c r="F194" s="45">
        <f t="shared" si="26"/>
        <v>113.87227597108105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8889.32</v>
      </c>
      <c r="E196" s="194">
        <f>6002.06+119.46+4336.46</f>
        <v>10457.98</v>
      </c>
      <c r="F196" s="45">
        <f t="shared" si="26"/>
        <v>117.64656914139664</v>
      </c>
    </row>
    <row r="197" spans="1:6" ht="12.75" customHeight="1" x14ac:dyDescent="0.2">
      <c r="A197" s="63">
        <v>3293</v>
      </c>
      <c r="B197" s="64" t="s">
        <v>395</v>
      </c>
      <c r="C197" s="247" t="s">
        <v>396</v>
      </c>
      <c r="D197" s="194">
        <v>1700.51</v>
      </c>
      <c r="E197" s="194">
        <v>2174.09</v>
      </c>
      <c r="F197" s="45">
        <f t="shared" si="26"/>
        <v>127.84929227114219</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637.20000000000005</v>
      </c>
      <c r="E199" s="194">
        <f>13.27+8.83+637.2</f>
        <v>659.30000000000007</v>
      </c>
      <c r="F199" s="45">
        <f t="shared" si="26"/>
        <v>103.46829880728185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1198.04</v>
      </c>
      <c r="E201" s="194">
        <f>213.79+643.55</f>
        <v>857.33999999999992</v>
      </c>
      <c r="F201" s="45">
        <f t="shared" si="26"/>
        <v>71.561884411204971</v>
      </c>
    </row>
    <row r="202" spans="1:6" ht="12.75" customHeight="1" x14ac:dyDescent="0.2">
      <c r="A202" s="63">
        <v>34</v>
      </c>
      <c r="B202" s="183" t="s">
        <v>405</v>
      </c>
      <c r="C202" s="247" t="s">
        <v>406</v>
      </c>
      <c r="D202" s="60">
        <f t="shared" ref="D202:E202" si="37">D203+D208+D216</f>
        <v>300.27999999999997</v>
      </c>
      <c r="E202" s="60">
        <f t="shared" si="37"/>
        <v>332.01</v>
      </c>
      <c r="F202" s="45">
        <f t="shared" si="26"/>
        <v>110.56680431597177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300.27999999999997</v>
      </c>
      <c r="E216" s="60">
        <f t="shared" si="40"/>
        <v>332.01</v>
      </c>
      <c r="F216" s="45">
        <f t="shared" si="26"/>
        <v>110.56680431597177</v>
      </c>
    </row>
    <row r="217" spans="1:6" ht="12.75" customHeight="1" x14ac:dyDescent="0.2">
      <c r="A217" s="63">
        <v>3431</v>
      </c>
      <c r="B217" s="182" t="s">
        <v>435</v>
      </c>
      <c r="C217" s="247" t="s">
        <v>436</v>
      </c>
      <c r="D217" s="194">
        <v>243.81</v>
      </c>
      <c r="E217" s="194">
        <v>332.01</v>
      </c>
      <c r="F217" s="45">
        <f t="shared" si="26"/>
        <v>136.17571059431523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56.47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4179713.6100000008</v>
      </c>
      <c r="E299" s="60">
        <f>E152-E297+E298</f>
        <v>4902256.1899999995</v>
      </c>
      <c r="F299" s="45">
        <f t="shared" si="68"/>
        <v>117.28689205574538</v>
      </c>
    </row>
    <row r="300" spans="1:6" ht="12.75" customHeight="1" x14ac:dyDescent="0.2">
      <c r="A300" s="63" t="s">
        <v>581</v>
      </c>
      <c r="B300" s="64" t="s">
        <v>592</v>
      </c>
      <c r="C300" s="247" t="s">
        <v>593</v>
      </c>
      <c r="D300" s="60">
        <f>IF(D6&gt;=D299,D6-D299,0)</f>
        <v>239166.52999999886</v>
      </c>
      <c r="E300" s="60">
        <f>IF(E6&gt;=E299,E6-E299,0)</f>
        <v>48782.709999999963</v>
      </c>
      <c r="F300" s="45">
        <f t="shared" si="68"/>
        <v>20.396963571784145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55000</v>
      </c>
      <c r="E302" s="194">
        <v>7665.81</v>
      </c>
      <c r="F302" s="45">
        <f t="shared" si="68"/>
        <v>13.937836363636363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22868.68</v>
      </c>
      <c r="E304" s="194">
        <v>33793.949999999997</v>
      </c>
      <c r="F304" s="45">
        <f t="shared" si="68"/>
        <v>147.77394235259752</v>
      </c>
    </row>
    <row r="305" spans="1:6" ht="12" x14ac:dyDescent="0.2">
      <c r="A305" s="63">
        <v>9661</v>
      </c>
      <c r="B305" s="220" t="s">
        <v>602</v>
      </c>
      <c r="C305" s="247" t="s">
        <v>603</v>
      </c>
      <c r="D305" s="194">
        <v>22868.68</v>
      </c>
      <c r="E305" s="194">
        <v>29600.21</v>
      </c>
      <c r="F305" s="45">
        <f t="shared" si="68"/>
        <v>129.43558613789691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129.6</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129.6</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129.6</v>
      </c>
      <c r="F336" s="45" t="str">
        <f t="shared" si="72"/>
        <v>-</v>
      </c>
    </row>
    <row r="337" spans="1:6" ht="12.75" customHeight="1" x14ac:dyDescent="0.2">
      <c r="A337" s="63">
        <v>7231</v>
      </c>
      <c r="B337" s="64" t="s">
        <v>665</v>
      </c>
      <c r="C337" s="247" t="s">
        <v>666</v>
      </c>
      <c r="D337" s="194">
        <v>0</v>
      </c>
      <c r="E337" s="194">
        <v>129.6</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321615.8</v>
      </c>
      <c r="E360" s="60">
        <f t="shared" si="86"/>
        <v>313270.33</v>
      </c>
      <c r="F360" s="45">
        <f t="shared" si="72"/>
        <v>97.40514303090832</v>
      </c>
    </row>
    <row r="361" spans="1:6" ht="12.75" customHeight="1" x14ac:dyDescent="0.2">
      <c r="A361" s="63">
        <v>41</v>
      </c>
      <c r="B361" s="64" t="s">
        <v>713</v>
      </c>
      <c r="C361" s="247" t="s">
        <v>714</v>
      </c>
      <c r="D361" s="60">
        <f t="shared" ref="D361:E361" si="87">D362+D366</f>
        <v>255911.29</v>
      </c>
      <c r="E361" s="60">
        <f t="shared" si="87"/>
        <v>14737.5</v>
      </c>
      <c r="F361" s="45">
        <f t="shared" si="72"/>
        <v>5.758831507589993</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255911.29</v>
      </c>
      <c r="E366" s="60">
        <f t="shared" si="89"/>
        <v>14737.5</v>
      </c>
      <c r="F366" s="45">
        <f t="shared" si="72"/>
        <v>5.758831507589993</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255911.29</v>
      </c>
      <c r="E370" s="194">
        <v>12737.5</v>
      </c>
      <c r="F370" s="45">
        <f t="shared" si="72"/>
        <v>4.9773106923106045</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v>2000</v>
      </c>
      <c r="F372" s="45" t="str">
        <f t="shared" si="72"/>
        <v>-</v>
      </c>
    </row>
    <row r="373" spans="1:6" ht="24" x14ac:dyDescent="0.2">
      <c r="A373" s="63">
        <v>42</v>
      </c>
      <c r="B373" s="183" t="s">
        <v>729</v>
      </c>
      <c r="C373" s="247" t="s">
        <v>730</v>
      </c>
      <c r="D373" s="60">
        <f t="shared" ref="D373:E373" si="90">D374+D379+D388+D393+D398+D401</f>
        <v>65704.509999999995</v>
      </c>
      <c r="E373" s="60">
        <f t="shared" si="90"/>
        <v>297394.53000000003</v>
      </c>
      <c r="F373" s="45">
        <f t="shared" si="72"/>
        <v>452.6242262517444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16129.51</v>
      </c>
      <c r="E379" s="60">
        <f t="shared" si="92"/>
        <v>70046.649999999994</v>
      </c>
      <c r="F379" s="45">
        <f t="shared" si="72"/>
        <v>434.2763667340173</v>
      </c>
    </row>
    <row r="380" spans="1:6" ht="12.75" customHeight="1" x14ac:dyDescent="0.2">
      <c r="A380" s="63">
        <v>4221</v>
      </c>
      <c r="B380" s="64" t="s">
        <v>647</v>
      </c>
      <c r="C380" s="247" t="s">
        <v>739</v>
      </c>
      <c r="D380" s="194">
        <v>5965.02</v>
      </c>
      <c r="E380" s="194">
        <f>2890.77+8944.1</f>
        <v>11834.87</v>
      </c>
      <c r="F380" s="45">
        <f t="shared" si="72"/>
        <v>198.40453175345598</v>
      </c>
    </row>
    <row r="381" spans="1:6" ht="12.75" customHeight="1" x14ac:dyDescent="0.2">
      <c r="A381" s="63">
        <v>4222</v>
      </c>
      <c r="B381" s="64" t="s">
        <v>740</v>
      </c>
      <c r="C381" s="247" t="s">
        <v>741</v>
      </c>
      <c r="D381" s="194">
        <v>0</v>
      </c>
      <c r="E381" s="194">
        <f>479.9+379</f>
        <v>858.9</v>
      </c>
      <c r="F381" s="45" t="str">
        <f t="shared" si="72"/>
        <v>-</v>
      </c>
    </row>
    <row r="382" spans="1:6" ht="12.75" customHeight="1" x14ac:dyDescent="0.2">
      <c r="A382" s="63">
        <v>4223</v>
      </c>
      <c r="B382" s="64" t="s">
        <v>651</v>
      </c>
      <c r="C382" s="247" t="s">
        <v>742</v>
      </c>
      <c r="D382" s="194">
        <v>8268.15</v>
      </c>
      <c r="E382" s="194">
        <f>1650.1+26233.24+28125</f>
        <v>56008.34</v>
      </c>
      <c r="F382" s="45">
        <f t="shared" si="72"/>
        <v>677.39869257330838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1896.34</v>
      </c>
      <c r="E386" s="194">
        <v>1344.54</v>
      </c>
      <c r="F386" s="45">
        <f t="shared" si="72"/>
        <v>70.901842496598704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49575</v>
      </c>
      <c r="E388" s="60">
        <f t="shared" si="93"/>
        <v>227347.88</v>
      </c>
      <c r="F388" s="45">
        <f t="shared" si="72"/>
        <v>458.59380736258197</v>
      </c>
    </row>
    <row r="389" spans="1:6" ht="12.75" customHeight="1" x14ac:dyDescent="0.2">
      <c r="A389" s="63">
        <v>4231</v>
      </c>
      <c r="B389" s="64" t="s">
        <v>665</v>
      </c>
      <c r="C389" s="247" t="s">
        <v>750</v>
      </c>
      <c r="D389" s="194">
        <v>49575</v>
      </c>
      <c r="E389" s="194">
        <f>19900+20781.25+186666.63</f>
        <v>227347.88</v>
      </c>
      <c r="F389" s="45">
        <f t="shared" si="72"/>
        <v>458.59380736258197</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1138.3</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v>1138.3</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321615.8</v>
      </c>
      <c r="E418" s="60">
        <f t="shared" si="102"/>
        <v>313140.73000000004</v>
      </c>
      <c r="F418" s="45">
        <f t="shared" si="72"/>
        <v>97.364846503187991</v>
      </c>
    </row>
    <row r="419" spans="1:6" ht="12.75" customHeight="1" x14ac:dyDescent="0.2">
      <c r="A419" s="63">
        <v>92212</v>
      </c>
      <c r="B419" s="64" t="s">
        <v>796</v>
      </c>
      <c r="C419" s="247" t="s">
        <v>797</v>
      </c>
      <c r="D419" s="194">
        <v>106715.08</v>
      </c>
      <c r="E419" s="194">
        <v>71600</v>
      </c>
      <c r="F419" s="45">
        <f t="shared" si="72"/>
        <v>67.094547462270555</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134.19999999999999</v>
      </c>
      <c r="F421" s="45" t="str">
        <f t="shared" si="72"/>
        <v>-</v>
      </c>
    </row>
    <row r="422" spans="1:6" ht="12.75" customHeight="1" x14ac:dyDescent="0.2">
      <c r="A422" s="63" t="s">
        <v>581</v>
      </c>
      <c r="B422" s="64" t="s">
        <v>802</v>
      </c>
      <c r="C422" s="247" t="s">
        <v>803</v>
      </c>
      <c r="D422" s="60">
        <f>D6+D308</f>
        <v>4418880.1399999997</v>
      </c>
      <c r="E422" s="60">
        <f>E6+E308</f>
        <v>4951168.4999999991</v>
      </c>
      <c r="F422" s="45">
        <f t="shared" si="72"/>
        <v>112.04577501846428</v>
      </c>
    </row>
    <row r="423" spans="1:6" ht="12.75" customHeight="1" x14ac:dyDescent="0.2">
      <c r="A423" s="63" t="s">
        <v>581</v>
      </c>
      <c r="B423" s="64" t="s">
        <v>804</v>
      </c>
      <c r="C423" s="247" t="s">
        <v>805</v>
      </c>
      <c r="D423" s="60">
        <f t="shared" ref="D423:E423" si="103">D299+D360</f>
        <v>4501329.4100000011</v>
      </c>
      <c r="E423" s="60">
        <f t="shared" si="103"/>
        <v>5215526.5199999996</v>
      </c>
      <c r="F423" s="45">
        <f t="shared" si="72"/>
        <v>115.86635957842503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82449.270000001416</v>
      </c>
      <c r="E425" s="60">
        <f t="shared" si="105"/>
        <v>264358.02000000048</v>
      </c>
      <c r="F425" s="45">
        <f t="shared" si="72"/>
        <v>320.63112262849137</v>
      </c>
    </row>
    <row r="426" spans="1:6" ht="12.75" customHeight="1" x14ac:dyDescent="0.2">
      <c r="A426" s="251" t="s">
        <v>810</v>
      </c>
      <c r="B426" s="183" t="s">
        <v>811</v>
      </c>
      <c r="C426" s="252" t="s">
        <v>812</v>
      </c>
      <c r="D426" s="60">
        <f t="shared" ref="D426:E426" si="106">IF(D302-D303+D419-D420&gt;=0,D302-D303+D419-D420,0)</f>
        <v>161715.08000000002</v>
      </c>
      <c r="E426" s="60">
        <f t="shared" si="106"/>
        <v>79265.81</v>
      </c>
      <c r="F426" s="45">
        <f t="shared" si="72"/>
        <v>49.015719498762877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22868.68</v>
      </c>
      <c r="E428" s="81">
        <f t="shared" si="108"/>
        <v>33928.149999999994</v>
      </c>
      <c r="F428" s="61">
        <f t="shared" si="72"/>
        <v>148.36077115076162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4418880.1399999997</v>
      </c>
      <c r="E643" s="60">
        <f>E422+E430</f>
        <v>4951168.4999999991</v>
      </c>
      <c r="F643" s="45">
        <f t="shared" si="109"/>
        <v>112.04577501846428</v>
      </c>
    </row>
    <row r="644" spans="1:6" ht="12.75" customHeight="1" x14ac:dyDescent="0.2">
      <c r="A644" s="63" t="s">
        <v>581</v>
      </c>
      <c r="B644" s="64" t="s">
        <v>1237</v>
      </c>
      <c r="C644" s="247" t="s">
        <v>1238</v>
      </c>
      <c r="D644" s="60">
        <f>D423+D535</f>
        <v>4501329.4100000011</v>
      </c>
      <c r="E644" s="60">
        <f>E423+E535</f>
        <v>5215526.5199999996</v>
      </c>
      <c r="F644" s="45">
        <f t="shared" si="109"/>
        <v>115.86635957842503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82449.270000001416</v>
      </c>
      <c r="E646" s="60">
        <f t="shared" si="164"/>
        <v>264358.02000000048</v>
      </c>
      <c r="F646" s="45">
        <f t="shared" si="109"/>
        <v>320.63112262849137</v>
      </c>
    </row>
    <row r="647" spans="1:6" ht="24" x14ac:dyDescent="0.2">
      <c r="A647" s="251" t="s">
        <v>1243</v>
      </c>
      <c r="B647" s="64" t="s">
        <v>1244</v>
      </c>
      <c r="C647" s="252" t="s">
        <v>1243</v>
      </c>
      <c r="D647" s="60">
        <f>IF(D426-D427+D641-D642&gt;=0,D426-D427+D641-D642,0)</f>
        <v>161715.08000000002</v>
      </c>
      <c r="E647" s="60">
        <f>IF(E426-E427+E641-E642&gt;=0,E426-E427+E641-E642,0)</f>
        <v>79265.81</v>
      </c>
      <c r="F647" s="45">
        <f t="shared" si="109"/>
        <v>49.015719498762877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79265.809999998601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185092.21000000049</v>
      </c>
      <c r="F650" s="45" t="str">
        <f t="shared" si="109"/>
        <v>-</v>
      </c>
    </row>
    <row r="651" spans="1:6" ht="24" x14ac:dyDescent="0.2">
      <c r="A651" s="249" t="s">
        <v>1251</v>
      </c>
      <c r="B651" s="184" t="s">
        <v>1252</v>
      </c>
      <c r="C651" s="250" t="s">
        <v>1251</v>
      </c>
      <c r="D651" s="196">
        <v>336261.81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178222.2</v>
      </c>
      <c r="E653" s="194">
        <v>0</v>
      </c>
      <c r="F653" s="45">
        <f t="shared" ref="F653:F740" si="167">IF(D653&lt;&gt;0,IF(E653/D653&gt;=100,"&gt;&gt;100",E653/D653*100),"-")</f>
        <v>0</v>
      </c>
    </row>
    <row r="654" spans="1:6" ht="12.75" customHeight="1" x14ac:dyDescent="0.2">
      <c r="A654" s="63" t="s">
        <v>1256</v>
      </c>
      <c r="B654" s="64" t="s">
        <v>1257</v>
      </c>
      <c r="C654" s="247" t="s">
        <v>1256</v>
      </c>
      <c r="D654" s="194">
        <v>82.95</v>
      </c>
      <c r="E654" s="194">
        <v>0</v>
      </c>
      <c r="F654" s="45">
        <f t="shared" si="167"/>
        <v>0</v>
      </c>
    </row>
    <row r="655" spans="1:6" ht="12.75" customHeight="1" x14ac:dyDescent="0.2">
      <c r="A655" s="63" t="s">
        <v>1258</v>
      </c>
      <c r="B655" s="64" t="s">
        <v>1259</v>
      </c>
      <c r="C655" s="247" t="s">
        <v>1258</v>
      </c>
      <c r="D655" s="194">
        <v>178305.15</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106</v>
      </c>
      <c r="E658" s="253">
        <v>109</v>
      </c>
      <c r="F658" s="45">
        <f t="shared" si="167"/>
        <v>102.8301886792453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99</v>
      </c>
      <c r="E660" s="253">
        <v>99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1015.45</v>
      </c>
      <c r="E683" s="192">
        <v>2881.99</v>
      </c>
      <c r="F683" s="71">
        <f t="shared" si="167"/>
        <v>283.81407257865965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35851.78</v>
      </c>
      <c r="E732" s="192">
        <v>64004.26</v>
      </c>
      <c r="F732" s="71">
        <f t="shared" si="167"/>
        <v>178.52463671259838</v>
      </c>
    </row>
    <row r="733" spans="1:6" ht="12.75" customHeight="1" x14ac:dyDescent="0.2">
      <c r="A733" s="70">
        <v>31215</v>
      </c>
      <c r="B733" s="65" t="s">
        <v>1395</v>
      </c>
      <c r="C733" s="278" t="s">
        <v>1396</v>
      </c>
      <c r="D733" s="192">
        <v>33979</v>
      </c>
      <c r="E733" s="192">
        <v>54872</v>
      </c>
      <c r="F733" s="71">
        <f t="shared" si="167"/>
        <v>161.4879778686836</v>
      </c>
    </row>
    <row r="734" spans="1:6" ht="12.75" customHeight="1" x14ac:dyDescent="0.2">
      <c r="A734" s="70">
        <v>32121</v>
      </c>
      <c r="B734" s="65" t="s">
        <v>1397</v>
      </c>
      <c r="C734" s="278" t="s">
        <v>1398</v>
      </c>
      <c r="D734" s="192">
        <v>73733.240000000005</v>
      </c>
      <c r="E734" s="192">
        <v>81014.36</v>
      </c>
      <c r="F734" s="71">
        <f t="shared" si="167"/>
        <v>109.87494920879645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3059</v>
      </c>
      <c r="E736" s="194">
        <v>80</v>
      </c>
      <c r="F736" s="45">
        <f t="shared" si="167"/>
        <v>2.6152337365152012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895.86</v>
      </c>
      <c r="E738" s="194">
        <v>447.93</v>
      </c>
      <c r="F738" s="45">
        <f t="shared" si="167"/>
        <v>50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4336.22</v>
      </c>
      <c r="E742" s="192">
        <v>4336.46</v>
      </c>
      <c r="F742" s="71">
        <f t="shared" si="169"/>
        <v>100.00553477452712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zoomScale="110" zoomScaleNormal="110" workbookViewId="0">
      <selection activeCell="H268" sqref="H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1183675.1599999999</v>
      </c>
      <c r="E6" s="180">
        <f t="shared" si="0"/>
        <v>1090082.7899999996</v>
      </c>
      <c r="F6" s="181">
        <f t="shared" ref="F6:F298" si="1">IF(D6&gt;0,IF(E6/D6&gt;=100,"&gt;&gt;100",E6/D6*100),"-")</f>
        <v>92.093069689829406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673873.62</v>
      </c>
      <c r="E7" s="79">
        <f t="shared" si="2"/>
        <v>855031.00999999966</v>
      </c>
      <c r="F7" s="71">
        <f t="shared" si="1"/>
        <v>126.88299179896664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262994.62</v>
      </c>
      <c r="E8" s="79">
        <f>E9+E10-E11</f>
        <v>274982.12</v>
      </c>
      <c r="F8" s="71">
        <f t="shared" si="1"/>
        <v>104.55807803216659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265911.28999999998</v>
      </c>
      <c r="E10" s="192">
        <v>280648.78999999998</v>
      </c>
      <c r="F10" s="71">
        <f t="shared" si="1"/>
        <v>105.54226185732844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2916.67</v>
      </c>
      <c r="E11" s="192">
        <v>5666.67</v>
      </c>
      <c r="F11" s="71">
        <f t="shared" si="1"/>
        <v>194.28560653073538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410879</v>
      </c>
      <c r="E12" s="79">
        <f t="shared" si="3"/>
        <v>580048.88999999966</v>
      </c>
      <c r="F12" s="71">
        <f t="shared" si="1"/>
        <v>141.17267857447075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160069.11999999997</v>
      </c>
      <c r="E13" s="79">
        <f t="shared" si="4"/>
        <v>155729.65999999997</v>
      </c>
      <c r="F13" s="71">
        <f t="shared" si="1"/>
        <v>97.289008648263959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340621.16</v>
      </c>
      <c r="E15" s="192">
        <v>340621.16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180552.04</v>
      </c>
      <c r="E18" s="192">
        <v>184891.5</v>
      </c>
      <c r="F18" s="71">
        <f t="shared" si="1"/>
        <v>102.40344002759537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56129.109999999986</v>
      </c>
      <c r="E19" s="79">
        <f t="shared" si="5"/>
        <v>99421.489999999991</v>
      </c>
      <c r="F19" s="71">
        <f t="shared" si="1"/>
        <v>177.12999546937411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101267.33</v>
      </c>
      <c r="E20" s="192">
        <f>27737.81+77535.04+1010.35+4340.62</f>
        <v>110623.81999999999</v>
      </c>
      <c r="F20" s="71">
        <f t="shared" si="1"/>
        <v>109.23939635813444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53046.84</v>
      </c>
      <c r="E21" s="192">
        <f>12508.59+11403.5+29902.4</f>
        <v>53814.490000000005</v>
      </c>
      <c r="F21" s="71">
        <f t="shared" si="1"/>
        <v>101.44711730236902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289411.45</v>
      </c>
      <c r="E22" s="192">
        <f>19046.5+270052.49+36812.47</f>
        <v>325911.45999999996</v>
      </c>
      <c r="F22" s="71">
        <f t="shared" si="1"/>
        <v>112.61180578722782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23357.09</v>
      </c>
      <c r="E24" s="192">
        <v>10748.49</v>
      </c>
      <c r="F24" s="71">
        <f t="shared" si="1"/>
        <v>46.018104138828939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13270.65</v>
      </c>
      <c r="E25" s="192">
        <v>13270.65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22133.279999999999</v>
      </c>
      <c r="E26" s="192">
        <f>13543.24+9346.47</f>
        <v>22889.71</v>
      </c>
      <c r="F26" s="71">
        <f t="shared" si="1"/>
        <v>103.41761365690039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446357.53</v>
      </c>
      <c r="E28" s="192">
        <v>437837.13</v>
      </c>
      <c r="F28" s="71">
        <f t="shared" si="1"/>
        <v>98.091126635636684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194680.77000000002</v>
      </c>
      <c r="E29" s="79">
        <f t="shared" si="6"/>
        <v>324897.73999999976</v>
      </c>
      <c r="F29" s="71">
        <f t="shared" si="1"/>
        <v>166.8874332066797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3019653.71</v>
      </c>
      <c r="E30" s="192">
        <v>3233518.96</v>
      </c>
      <c r="F30" s="71">
        <f t="shared" si="1"/>
        <v>107.08244290700473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2824972.94</v>
      </c>
      <c r="E34" s="192">
        <v>2908621.22</v>
      </c>
      <c r="F34" s="71">
        <f t="shared" si="1"/>
        <v>102.96102942494028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1907.73</v>
      </c>
      <c r="E47" s="192">
        <v>1907.73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1907.73</v>
      </c>
      <c r="E50" s="192">
        <v>1907.73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75380.87</v>
      </c>
      <c r="E53" s="192">
        <v>80528.95</v>
      </c>
      <c r="F53" s="71">
        <f t="shared" si="1"/>
        <v>106.82942502520865</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75380.87</v>
      </c>
      <c r="E55" s="192">
        <v>80528.95</v>
      </c>
      <c r="F55" s="71">
        <f t="shared" si="1"/>
        <v>106.82942502520865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509801.54</v>
      </c>
      <c r="E69" s="79">
        <f>E70+E82+E88+E119+E135+E147+E165+E171</f>
        <v>235051.78</v>
      </c>
      <c r="F69" s="71">
        <f t="shared" si="1"/>
        <v>46.106526080717607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6470.43</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6470.43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173539.72999999998</v>
      </c>
      <c r="E147" s="79">
        <f t="shared" si="24"/>
        <v>228447.15</v>
      </c>
      <c r="F147" s="71">
        <f t="shared" si="1"/>
        <v>131.63968274008496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4193.74</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35194.97</v>
      </c>
      <c r="E161" s="192">
        <v>41566.61</v>
      </c>
      <c r="F161" s="71">
        <f t="shared" si="1"/>
        <v>118.10383699716181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145086.35999999999</v>
      </c>
      <c r="E162" s="192">
        <v>187253.03</v>
      </c>
      <c r="F162" s="71">
        <f t="shared" si="1"/>
        <v>129.06315245623367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6741.6</v>
      </c>
      <c r="E164" s="192">
        <v>4566.2299999999996</v>
      </c>
      <c r="F164" s="71">
        <f t="shared" si="1"/>
        <v>67.732140738103709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134.19999999999999</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134.19999999999999</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336261.81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336261.81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1183675.1600000001</v>
      </c>
      <c r="E176" s="79">
        <f>E177+E251</f>
        <v>1090082.79</v>
      </c>
      <c r="F176" s="71">
        <f t="shared" si="1"/>
        <v>92.09306968982942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407667.04999999993</v>
      </c>
      <c r="E177" s="79">
        <f>E178+E197+E203+E219+E247+E248</f>
        <v>386215.83999999997</v>
      </c>
      <c r="F177" s="71">
        <f t="shared" si="1"/>
        <v>94.738056460535631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380729.76999999996</v>
      </c>
      <c r="E178" s="79">
        <f>SUM(E179:E181)+E185+E186+SUM(E194:E196)</f>
        <v>383540.24</v>
      </c>
      <c r="F178" s="71">
        <f t="shared" si="1"/>
        <v>100.73817973309522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323910.84999999998</v>
      </c>
      <c r="E179" s="192">
        <v>360336.97</v>
      </c>
      <c r="F179" s="71">
        <f t="shared" si="1"/>
        <v>111.24572393916412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45017.5</v>
      </c>
      <c r="E180" s="192">
        <v>17457.64</v>
      </c>
      <c r="F180" s="71">
        <f t="shared" si="1"/>
        <v>38.779674571000164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28.17</v>
      </c>
      <c r="E181" s="79">
        <f t="shared" si="28"/>
        <v>8.3000000000000007</v>
      </c>
      <c r="F181" s="71">
        <f t="shared" si="1"/>
        <v>29.463968761093362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28.17</v>
      </c>
      <c r="E184" s="192">
        <v>8.3000000000000007</v>
      </c>
      <c r="F184" s="71">
        <f t="shared" si="1"/>
        <v>29.463968761093362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11773.25</v>
      </c>
      <c r="E196" s="192">
        <v>5737.33</v>
      </c>
      <c r="F196" s="71">
        <f t="shared" si="1"/>
        <v>48.731913447858496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26937.279999999999</v>
      </c>
      <c r="E197" s="79">
        <f>SUM(E198:E202)</f>
        <v>1535.6</v>
      </c>
      <c r="F197" s="71">
        <f t="shared" si="1"/>
        <v>5.7006498057710351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26937.279999999999</v>
      </c>
      <c r="E199" s="192">
        <v>1535.6</v>
      </c>
      <c r="F199" s="71">
        <f t="shared" ref="F199:F202" si="30">IF(D199&gt;0,IF(E199/D199&gt;=100,"&gt;&gt;100",E199/D199*100),"-")</f>
        <v>5.7006498057710351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1140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776008.1100000001</v>
      </c>
      <c r="E251" s="79">
        <f>+E252+E255-E264+E274+E291</f>
        <v>703866.95</v>
      </c>
      <c r="F251" s="71">
        <f t="shared" si="1"/>
        <v>90.703555920311175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673873.62</v>
      </c>
      <c r="E252" s="79">
        <f>E253-E254</f>
        <v>855031.01</v>
      </c>
      <c r="F252" s="71">
        <f t="shared" si="1"/>
        <v>126.8829917989667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673873.62</v>
      </c>
      <c r="E253" s="192">
        <v>855031.01</v>
      </c>
      <c r="F253" s="71">
        <f t="shared" si="1"/>
        <v>126.8829917989667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79265.810000000012</v>
      </c>
      <c r="E255" s="79">
        <f>E256-E260</f>
        <v>-185092.21</v>
      </c>
      <c r="F255" s="71">
        <f t="shared" si="1"/>
        <v>-233.50825532471057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82390.240000000005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82390.240000000005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3124.43</v>
      </c>
      <c r="E260" s="79">
        <f>SUM(E261:E263)</f>
        <v>185092.21</v>
      </c>
      <c r="F260" s="71">
        <f t="shared" si="1"/>
        <v>5924.0312633024269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156143.06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3124.43</v>
      </c>
      <c r="E262" s="192">
        <v>28949.15</v>
      </c>
      <c r="F262" s="71">
        <f t="shared" si="1"/>
        <v>926.54180122454352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22868.68</v>
      </c>
      <c r="E274" s="79">
        <f>SUM(E275:E277)+SUM(E286:E290)</f>
        <v>33793.949999999997</v>
      </c>
      <c r="F274" s="71">
        <f t="shared" si="1"/>
        <v>147.77394235259752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4193.74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22868.68</v>
      </c>
      <c r="E288" s="192">
        <v>29600.21</v>
      </c>
      <c r="F288" s="71">
        <f t="shared" si="39"/>
        <v>129.43558613789691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134.19999999999999</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134.19999999999999</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2222110.6</v>
      </c>
      <c r="E297" s="79">
        <f t="shared" si="42"/>
        <v>2089040.89</v>
      </c>
      <c r="F297" s="71">
        <f t="shared" si="1"/>
        <v>94.011562250771846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2222110.6</v>
      </c>
      <c r="E298" s="193">
        <v>2089040.89</v>
      </c>
      <c r="F298" s="75">
        <f t="shared" si="1"/>
        <v>94.011562250771846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13650.03</v>
      </c>
      <c r="E302" s="192">
        <v>13723.16</v>
      </c>
      <c r="F302" s="71">
        <f t="shared" si="43"/>
        <v>100.53574973827897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166631.29999999999</v>
      </c>
      <c r="E303" s="192">
        <f>225760.65-6470.43</f>
        <v>219290.22</v>
      </c>
      <c r="F303" s="71">
        <f t="shared" si="43"/>
        <v>131.60205795669842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134.19999999999999</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6470.43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145086.35999999999</v>
      </c>
      <c r="E335" s="192">
        <v>187253.03</v>
      </c>
      <c r="F335" s="71">
        <f t="shared" si="43"/>
        <v>129.06315245623367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8800.02</v>
      </c>
      <c r="E336" s="192">
        <f>+D3670</f>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371929.75</v>
      </c>
      <c r="E337" s="192">
        <f>353866.54+5835.89+5737.33+6470.43+11630.05</f>
        <v>383540.24</v>
      </c>
      <c r="F337" s="71">
        <f t="shared" si="43"/>
        <v>103.12168897486688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26436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501.28</v>
      </c>
      <c r="E339" s="192">
        <v>1535.6</v>
      </c>
      <c r="F339" s="71">
        <f t="shared" si="43"/>
        <v>306.33578040217043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1140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1861840.38</v>
      </c>
      <c r="E387" s="192">
        <v>1658770.67</v>
      </c>
      <c r="F387" s="71">
        <f t="shared" si="44"/>
        <v>89.093065539807441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322978.3</v>
      </c>
      <c r="E391" s="288">
        <v>322978.3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37291.919999999998</v>
      </c>
      <c r="E392" s="288">
        <v>107291.92</v>
      </c>
      <c r="F392" s="263">
        <f t="shared" si="44"/>
        <v>287.70822204917312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4" workbookViewId="0">
      <selection activeCell="P71" sqref="P7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4501329.41</v>
      </c>
      <c r="E28" s="60">
        <f t="shared" si="6"/>
        <v>5215526.5199999996</v>
      </c>
      <c r="F28" s="45">
        <f t="shared" si="1"/>
        <v>115.86635957842506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4501329.41</v>
      </c>
      <c r="E30" s="194">
        <v>5215526.5199999996</v>
      </c>
      <c r="F30" s="45">
        <f t="shared" si="1"/>
        <v>115.86635957842506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4501329.41</v>
      </c>
      <c r="E141" s="81">
        <f t="shared" si="28"/>
        <v>5215526.5199999996</v>
      </c>
      <c r="F141" s="61">
        <f t="shared" si="1"/>
        <v>115.86635957842506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132112.94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132112.94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132112.94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2750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f>131415.21+112.19+100.73+369.67+5.52+88.33+21.29-2750</f>
        <v>129362.94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120" zoomScaleNormal="120" workbookViewId="0">
      <selection activeCell="N103" sqref="N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407667.05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5301111.09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4993418.09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4556694.1500000004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347528.37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332.01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f>76328.35+12535.21</f>
        <v>88863.56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304697.83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1855.17+1140</f>
        <v>2995.17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5322562.3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4990607.62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4520268.03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375088.23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351.88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94899.48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330099.51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1855.17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386215.83999999985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386215.83999999997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353866.54+6470.43+5835.89+11630.05+5737.33</f>
        <v>383540.24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1535.6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1140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36022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2026-01-27T11:15:08Z</cp:lastPrinted>
  <dcterms:created xsi:type="dcterms:W3CDTF">2022-04-01T05:14:30Z</dcterms:created>
  <dcterms:modified xsi:type="dcterms:W3CDTF">2026-01-28T13:29:08Z</dcterms:modified>
</cp:coreProperties>
</file>